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showInkAnnotation="0" updateLinks="never" codeName="ThisWorkbook" defaultThemeVersion="124226"/>
  <mc:AlternateContent xmlns:mc="http://schemas.openxmlformats.org/markup-compatibility/2006">
    <mc:Choice Requires="x15">
      <x15ac:absPath xmlns:x15ac="http://schemas.microsoft.com/office/spreadsheetml/2010/11/ac" url="C:\Users\Sophie.launay\Downloads\"/>
    </mc:Choice>
  </mc:AlternateContent>
  <xr:revisionPtr revIDLastSave="0" documentId="13_ncr:1_{21EF8B08-5B9C-4828-A796-6256A15A39CA}" xr6:coauthVersionLast="47" xr6:coauthVersionMax="47" xr10:uidLastSave="{00000000-0000-0000-0000-000000000000}"/>
  <bookViews>
    <workbookView xWindow="-120" yWindow="-120" windowWidth="38640" windowHeight="21120" tabRatio="800" firstSheet="1" activeTab="1" xr2:uid="{00000000-000D-0000-FFFF-FFFF00000000}"/>
  </bookViews>
  <sheets>
    <sheet name="TABLES" sheetId="1" state="hidden" r:id="rId1"/>
    <sheet name="Thématiques des onglets" sheetId="24" r:id="rId2"/>
    <sheet name="Tabs themes" sheetId="23" state="hidden" r:id="rId3"/>
    <sheet name="_1_" sheetId="4" r:id="rId4"/>
    <sheet name="_2_" sheetId="19" r:id="rId5"/>
    <sheet name="_3_" sheetId="6" r:id="rId6"/>
    <sheet name="_4_" sheetId="12" r:id="rId7"/>
    <sheet name="_5_" sheetId="7" r:id="rId8"/>
    <sheet name="_6_" sheetId="22" r:id="rId9"/>
    <sheet name="_7_" sheetId="9" r:id="rId10"/>
    <sheet name="VERSION" sheetId="20" r:id="rId11"/>
    <sheet name="SNIIRAM-Données Brutes" sheetId="10" state="hidden" r:id="rId12"/>
    <sheet name="SNIIRAM-Variables calculées" sheetId="11" state="hidden" r:id="rId13"/>
  </sheets>
  <definedNames>
    <definedName name="_xlnm._FilterDatabase" localSheetId="3" hidden="1">_1_!$A$1:$O$574</definedName>
    <definedName name="_xlnm._FilterDatabase" localSheetId="4" hidden="1">_2_!$C$1:$D$140</definedName>
    <definedName name="_xlnm._FilterDatabase" localSheetId="5" hidden="1">_3_!$C$1:$D$203</definedName>
    <definedName name="_xlnm._FilterDatabase" localSheetId="6" hidden="1">_4_!$C$1:$D$46</definedName>
    <definedName name="_xlnm._FilterDatabase" localSheetId="7" hidden="1">_5_!$C$1:$D$102</definedName>
    <definedName name="_xlnm._FilterDatabase" localSheetId="8" hidden="1">_6_!$A$1:$I$221</definedName>
    <definedName name="_xlnm._FilterDatabase" localSheetId="9" hidden="1">_7_!$C$1:$D$382</definedName>
    <definedName name="ABREVIATION" localSheetId="8">TABLES!$A$1:$A$11</definedName>
    <definedName name="ABREVIATION">TABLES!$A$1:$A$11</definedName>
    <definedName name="bof">TABLES!$B$1:$B$11</definedName>
    <definedName name="_xlnm.Print_Titles" localSheetId="3">_1_!$2:$2</definedName>
    <definedName name="_xlnm.Print_Titles" localSheetId="5">_3_!$2:$2</definedName>
    <definedName name="SIGNE" localSheetId="8">TABLES!$B$1:$B$11</definedName>
    <definedName name="SIGNE">TABLES!$B$1:$B$11</definedName>
    <definedName name="TABLE">TABLES!$A$1:$B$11</definedName>
    <definedName name="TYPE">TABLES!$C$1:$C$11</definedName>
    <definedName name="Z_31C50DE0_A3F6_4E3C_9E03_EFBEC3FF3912_.wvu.FilterData" localSheetId="3" hidden="1">_1_!$A$2:$O$574</definedName>
    <definedName name="Z_38B3E0C0_855E_49D6_92F3_F8F1CE1CB428_.wvu.Cols" localSheetId="3" hidden="1">_1_!$A:$A,_1_!$F:$F,_1_!$G:$K</definedName>
    <definedName name="Z_38B3E0C0_855E_49D6_92F3_F8F1CE1CB428_.wvu.Cols" localSheetId="5" hidden="1">_3_!$A:$A,_3_!$F:$F,_3_!$G:$K</definedName>
    <definedName name="Z_38B3E0C0_855E_49D6_92F3_F8F1CE1CB428_.wvu.Cols" localSheetId="6" hidden="1">_4_!$A:$A,_4_!$F:$F,_4_!$G:$K</definedName>
    <definedName name="Z_38B3E0C0_855E_49D6_92F3_F8F1CE1CB428_.wvu.Cols" localSheetId="7" hidden="1">_5_!$A:$A,_5_!$F:$F,_5_!$G:$K</definedName>
    <definedName name="Z_38B3E0C0_855E_49D6_92F3_F8F1CE1CB428_.wvu.Cols" localSheetId="8" hidden="1">_6_!$A:$A,_6_!$F:$I</definedName>
    <definedName name="Z_38B3E0C0_855E_49D6_92F3_F8F1CE1CB428_.wvu.Cols" localSheetId="9" hidden="1">_7_!$A:$A,_7_!$F:$F,_7_!$G:$M,_7_!#REF!</definedName>
    <definedName name="Z_38B3E0C0_855E_49D6_92F3_F8F1CE1CB428_.wvu.FilterData" localSheetId="3" hidden="1">_1_!$A$2:$O$574</definedName>
    <definedName name="Z_38B3E0C0_855E_49D6_92F3_F8F1CE1CB428_.wvu.FilterData" localSheetId="5" hidden="1">_3_!$A$2:$L$203</definedName>
    <definedName name="Z_38B3E0C0_855E_49D6_92F3_F8F1CE1CB428_.wvu.FilterData" localSheetId="6" hidden="1">_4_!$A$2:$L$44</definedName>
    <definedName name="Z_38B3E0C0_855E_49D6_92F3_F8F1CE1CB428_.wvu.FilterData" localSheetId="7" hidden="1">_5_!$A$2:$M$102</definedName>
    <definedName name="Z_38B3E0C0_855E_49D6_92F3_F8F1CE1CB428_.wvu.FilterData" localSheetId="8" hidden="1">_6_!$A$2:$G$172</definedName>
    <definedName name="Z_38B3E0C0_855E_49D6_92F3_F8F1CE1CB428_.wvu.FilterData" localSheetId="9" hidden="1">_7_!$A$2:$O$382</definedName>
    <definedName name="Z_38B3E0C0_855E_49D6_92F3_F8F1CE1CB428_.wvu.PrintArea" localSheetId="11" hidden="1">'SNIIRAM-Données Brutes'!$A$1:$H$50</definedName>
    <definedName name="Z_38B3E0C0_855E_49D6_92F3_F8F1CE1CB428_.wvu.PrintArea" localSheetId="12" hidden="1">'SNIIRAM-Variables calculées'!$A$1:$H$49</definedName>
    <definedName name="Z_38B3E0C0_855E_49D6_92F3_F8F1CE1CB428_.wvu.Rows" localSheetId="5" hidden="1">_3_!$3:$6,_3_!$18:$21,_3_!$148:$148</definedName>
    <definedName name="Z_38B3E0C0_855E_49D6_92F3_F8F1CE1CB428_.wvu.Rows" localSheetId="6" hidden="1">_4_!$4:$7,_4_!$9:$9</definedName>
    <definedName name="Z_38B3E0C0_855E_49D6_92F3_F8F1CE1CB428_.wvu.Rows" localSheetId="7" hidden="1">_5_!$3:$7,_5_!$40:$40</definedName>
    <definedName name="Z_38B3E0C0_855E_49D6_92F3_F8F1CE1CB428_.wvu.Rows" localSheetId="8" hidden="1">_6_!$3:$5</definedName>
    <definedName name="Z_38B3E0C0_855E_49D6_92F3_F8F1CE1CB428_.wvu.Rows" localSheetId="9" hidden="1">_7_!$3:$8,_7_!$10:$11,_7_!$14:$14,_7_!$17:$20,_7_!$46:$47,_7_!$98:$98,_7_!$156:$156,_7_!$174:$176,_7_!$180:$180,_7_!$196:$196,_7_!$200:$200,_7_!$216:$219,_7_!$223:$223,_7_!$239:$240,_7_!$244:$246,_7_!$260:$261,_7_!$264:$267,_7_!$285:$286,_7_!$293:$293,_7_!$312:$312,_7_!$326:$331,_7_!$336:$336,_7_!$353:$358,_7_!$363:$363</definedName>
    <definedName name="Z_737FC693_4FA4_4854_84FF_4FD2E557CBD5_.wvu.Cols" localSheetId="3" hidden="1">_1_!$A:$A,_1_!$F:$F,_1_!$G:$K</definedName>
    <definedName name="Z_737FC693_4FA4_4854_84FF_4FD2E557CBD5_.wvu.Cols" localSheetId="5" hidden="1">_3_!$A:$A,_3_!$F:$F,_3_!$G:$K</definedName>
    <definedName name="Z_737FC693_4FA4_4854_84FF_4FD2E557CBD5_.wvu.Cols" localSheetId="7" hidden="1">_5_!$A:$A,_5_!$F:$F,_5_!$G:$K</definedName>
    <definedName name="Z_737FC693_4FA4_4854_84FF_4FD2E557CBD5_.wvu.Cols" localSheetId="8" hidden="1">_6_!$A:$A,_6_!$F:$I</definedName>
    <definedName name="Z_737FC693_4FA4_4854_84FF_4FD2E557CBD5_.wvu.Cols" localSheetId="9" hidden="1">_7_!$A:$A,_7_!$F:$F,_7_!$G:$M,_7_!#REF!</definedName>
    <definedName name="Z_737FC693_4FA4_4854_84FF_4FD2E557CBD5_.wvu.FilterData" localSheetId="3" hidden="1">_1_!$A$2:$O$574</definedName>
    <definedName name="Z_737FC693_4FA4_4854_84FF_4FD2E557CBD5_.wvu.FilterData" localSheetId="5" hidden="1">_3_!$A$2:$L$203</definedName>
    <definedName name="Z_737FC693_4FA4_4854_84FF_4FD2E557CBD5_.wvu.FilterData" localSheetId="6" hidden="1">_4_!$A$2:$L$44</definedName>
    <definedName name="Z_737FC693_4FA4_4854_84FF_4FD2E557CBD5_.wvu.FilterData" localSheetId="7" hidden="1">_5_!$A$2:$M$102</definedName>
    <definedName name="Z_737FC693_4FA4_4854_84FF_4FD2E557CBD5_.wvu.FilterData" localSheetId="8" hidden="1">_6_!$A$2:$G$172</definedName>
    <definedName name="Z_737FC693_4FA4_4854_84FF_4FD2E557CBD5_.wvu.FilterData" localSheetId="9" hidden="1">_7_!$A$2:$O$382</definedName>
    <definedName name="Z_737FC693_4FA4_4854_84FF_4FD2E557CBD5_.wvu.PrintArea" localSheetId="11" hidden="1">'SNIIRAM-Données Brutes'!$A$1:$H$50</definedName>
    <definedName name="Z_737FC693_4FA4_4854_84FF_4FD2E557CBD5_.wvu.PrintArea" localSheetId="12" hidden="1">'SNIIRAM-Variables calculées'!$A$1:$H$49</definedName>
    <definedName name="Z_737FC693_4FA4_4854_84FF_4FD2E557CBD5_.wvu.Rows" localSheetId="5" hidden="1">_3_!$3:$6,_3_!$18:$21,_3_!$148:$148</definedName>
    <definedName name="Z_737FC693_4FA4_4854_84FF_4FD2E557CBD5_.wvu.Rows" localSheetId="6" hidden="1">_4_!$4:$7,_4_!$9:$9,_4_!$17:$23</definedName>
    <definedName name="Z_737FC693_4FA4_4854_84FF_4FD2E557CBD5_.wvu.Rows" localSheetId="7" hidden="1">_5_!$3:$7,_5_!$40:$40</definedName>
    <definedName name="Z_737FC693_4FA4_4854_84FF_4FD2E557CBD5_.wvu.Rows" localSheetId="8" hidden="1">_6_!$3:$5</definedName>
    <definedName name="Z_737FC693_4FA4_4854_84FF_4FD2E557CBD5_.wvu.Rows" localSheetId="9" hidden="1">_7_!$3:$8,_7_!$10:$11,_7_!$14:$14,_7_!$17:$20,_7_!$46:$47,_7_!$98:$98,_7_!$156:$156,_7_!$174:$176,_7_!$180:$180,_7_!$196:$196,_7_!$200:$200,_7_!$216:$219,_7_!$223:$223,_7_!$239:$240,_7_!$244:$246,_7_!$260:$261,_7_!$264:$267,_7_!$285:$286,_7_!$293:$293,_7_!$312:$312,_7_!$326:$331,_7_!$336:$336,_7_!$353:$358,_7_!$363:$363</definedName>
    <definedName name="Z_9FBAC3A2_8A30_41F3_8481_C445FA5DD7F6_.wvu.FilterData" localSheetId="3" hidden="1">_1_!$A$2:$O$574</definedName>
    <definedName name="Z_9FBAC3A2_8A30_41F3_8481_C445FA5DD7F6_.wvu.FilterData" localSheetId="5" hidden="1">_3_!$A$2:$L$203</definedName>
    <definedName name="Z_9FBAC3A2_8A30_41F3_8481_C445FA5DD7F6_.wvu.FilterData" localSheetId="6" hidden="1">_4_!$A$2:$L$2</definedName>
    <definedName name="Z_9FBAC3A2_8A30_41F3_8481_C445FA5DD7F6_.wvu.FilterData" localSheetId="7" hidden="1">_5_!$A$2:$M$102</definedName>
    <definedName name="Z_9FBAC3A2_8A30_41F3_8481_C445FA5DD7F6_.wvu.FilterData" localSheetId="8" hidden="1">_6_!$A$2:$G$172</definedName>
    <definedName name="Z_9FBAC3A2_8A30_41F3_8481_C445FA5DD7F6_.wvu.FilterData" localSheetId="9" hidden="1">_7_!$A$2:$O$382</definedName>
    <definedName name="Z_E238931B_E1FC_49DC_A5F7_A13DB0EE475C_.wvu.FilterData" localSheetId="3" hidden="1">_1_!$A$2:$O$574</definedName>
    <definedName name="_xlnm.Print_Area" localSheetId="9">_7_!$B$1:$O$382</definedName>
    <definedName name="_xlnm.Print_Area" localSheetId="11">'SNIIRAM-Données Brutes'!$A$1:$H$50</definedName>
    <definedName name="_xlnm.Print_Area" localSheetId="12">'SNIIRAM-Variables calculées'!$A$1:$H$49</definedName>
  </definedNames>
  <calcPr calcId="191029"/>
  <customWorkbookViews>
    <customWorkbookView name="Sophie Launay - Affichage personnalisé" guid="{38B3E0C0-855E-49D6-92F3-F8F1CE1CB428}" mergeInterval="0" personalView="1" maximized="1" windowWidth="1920" windowHeight="1018" tabRatio="876" activeSheetId="15"/>
    <customWorkbookView name="Céline Ribet - Affichage personnalisé" guid="{737FC693-4FA4-4854-84FF-4FD2E557CBD5}" mergeInterval="0" personalView="1" maximized="1" windowWidth="1920" windowHeight="927" tabRatio="913" activeSheetId="1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I77" i="22" l="1"/>
  <c r="C184" i="4" l="1"/>
  <c r="C187" i="4"/>
  <c r="I157" i="22" l="1"/>
  <c r="I156" i="22"/>
  <c r="I155" i="22"/>
  <c r="I21" i="22"/>
  <c r="I501" i="4" l="1"/>
  <c r="I453" i="4"/>
  <c r="D13" i="22" l="1"/>
  <c r="C13" i="22"/>
  <c r="I17" i="22"/>
  <c r="I128" i="22"/>
  <c r="I24" i="22"/>
  <c r="I178" i="9"/>
  <c r="D178" i="9"/>
  <c r="C178" i="9"/>
  <c r="B178" i="9"/>
  <c r="I177" i="9"/>
  <c r="I68" i="6"/>
  <c r="D294" i="4" l="1"/>
  <c r="I6" i="22" l="1"/>
  <c r="D159" i="6" l="1"/>
  <c r="D158" i="6"/>
  <c r="D87" i="19"/>
  <c r="C87" i="19"/>
  <c r="C88" i="19"/>
  <c r="D90" i="19"/>
  <c r="C94" i="19"/>
  <c r="C96" i="19"/>
  <c r="D129" i="19"/>
  <c r="D123" i="19"/>
  <c r="C123" i="19"/>
  <c r="D125" i="19"/>
  <c r="D127" i="19"/>
  <c r="D126" i="19"/>
  <c r="C127" i="19"/>
  <c r="C126" i="19"/>
  <c r="C125" i="19"/>
  <c r="C130" i="19"/>
  <c r="C129" i="19"/>
  <c r="D53" i="4"/>
  <c r="C53" i="4"/>
  <c r="D378" i="4"/>
  <c r="D71" i="22" l="1"/>
  <c r="C71" i="22"/>
  <c r="D324" i="9" l="1"/>
  <c r="D323" i="9"/>
  <c r="D322" i="9"/>
  <c r="D321" i="9"/>
  <c r="D320" i="9"/>
  <c r="D319" i="9"/>
  <c r="D318" i="9"/>
  <c r="D317" i="9"/>
  <c r="D316" i="9"/>
  <c r="D315" i="9"/>
  <c r="D314" i="9"/>
  <c r="D313" i="9"/>
  <c r="D311" i="9"/>
  <c r="D310" i="9"/>
  <c r="D309" i="9"/>
  <c r="D308" i="9"/>
  <c r="D305" i="9"/>
  <c r="D304" i="9"/>
  <c r="D303" i="9"/>
  <c r="D302" i="9"/>
  <c r="D301" i="9"/>
  <c r="D300" i="9"/>
  <c r="D299" i="9"/>
  <c r="D298" i="9"/>
  <c r="D297" i="9"/>
  <c r="D296" i="9"/>
  <c r="D295" i="9"/>
  <c r="D294" i="9"/>
  <c r="D292" i="9"/>
  <c r="D291" i="9"/>
  <c r="D290" i="9"/>
  <c r="D289" i="9"/>
  <c r="D382" i="9"/>
  <c r="D381" i="9"/>
  <c r="D380" i="9"/>
  <c r="D379" i="9"/>
  <c r="D378" i="9"/>
  <c r="D377" i="9"/>
  <c r="D376" i="9"/>
  <c r="D375" i="9"/>
  <c r="D374" i="9"/>
  <c r="D373" i="9"/>
  <c r="D372" i="9"/>
  <c r="D371" i="9"/>
  <c r="D370" i="9"/>
  <c r="D369" i="9"/>
  <c r="D368" i="9"/>
  <c r="D367" i="9"/>
  <c r="D366" i="9"/>
  <c r="D365" i="9"/>
  <c r="D364" i="9"/>
  <c r="D362" i="9"/>
  <c r="D361" i="9"/>
  <c r="D360" i="9"/>
  <c r="D359" i="9"/>
  <c r="D351" i="9"/>
  <c r="D350" i="9"/>
  <c r="D349" i="9"/>
  <c r="D348" i="9"/>
  <c r="D347" i="9"/>
  <c r="D346" i="9"/>
  <c r="D345" i="9"/>
  <c r="D344" i="9"/>
  <c r="D343" i="9"/>
  <c r="D342" i="9"/>
  <c r="D341" i="9"/>
  <c r="D340" i="9"/>
  <c r="D339" i="9"/>
  <c r="D338" i="9"/>
  <c r="D337" i="9"/>
  <c r="D335" i="9"/>
  <c r="D334" i="9"/>
  <c r="D333" i="9"/>
  <c r="D332" i="9"/>
  <c r="D306" i="9"/>
  <c r="D287" i="9"/>
  <c r="D283" i="9"/>
  <c r="D282" i="9"/>
  <c r="D281" i="9"/>
  <c r="D280" i="9"/>
  <c r="D279" i="9"/>
  <c r="D278" i="9"/>
  <c r="D277" i="9"/>
  <c r="D276" i="9"/>
  <c r="D275" i="9"/>
  <c r="D274" i="9"/>
  <c r="D273" i="9"/>
  <c r="D272" i="9"/>
  <c r="D271" i="9"/>
  <c r="D270" i="9"/>
  <c r="D269" i="9"/>
  <c r="D268" i="9"/>
  <c r="D263" i="9"/>
  <c r="D262" i="9"/>
  <c r="D258" i="9"/>
  <c r="D257" i="9"/>
  <c r="D256" i="9"/>
  <c r="D255" i="9"/>
  <c r="D254" i="9"/>
  <c r="D253" i="9"/>
  <c r="D252" i="9"/>
  <c r="D251" i="9"/>
  <c r="D250" i="9"/>
  <c r="D249" i="9"/>
  <c r="D248" i="9"/>
  <c r="D247" i="9"/>
  <c r="D243" i="9"/>
  <c r="D242" i="9"/>
  <c r="D241" i="9"/>
  <c r="D237" i="9"/>
  <c r="D236" i="9"/>
  <c r="D235" i="9"/>
  <c r="D234" i="9"/>
  <c r="D233" i="9"/>
  <c r="D232" i="9"/>
  <c r="D231" i="9"/>
  <c r="D230" i="9"/>
  <c r="D229" i="9"/>
  <c r="D228" i="9"/>
  <c r="D227" i="9"/>
  <c r="D226" i="9"/>
  <c r="D225" i="9"/>
  <c r="D224" i="9"/>
  <c r="D221" i="9"/>
  <c r="D220" i="9"/>
  <c r="D214" i="9"/>
  <c r="D213" i="9"/>
  <c r="D212" i="9"/>
  <c r="D211" i="9"/>
  <c r="D210" i="9"/>
  <c r="D209" i="9"/>
  <c r="D208" i="9"/>
  <c r="D207" i="9"/>
  <c r="D206" i="9"/>
  <c r="D205" i="9"/>
  <c r="D204" i="9"/>
  <c r="D203" i="9"/>
  <c r="D202" i="9"/>
  <c r="D201" i="9"/>
  <c r="D199" i="9"/>
  <c r="D198" i="9"/>
  <c r="D195" i="9"/>
  <c r="D194" i="9"/>
  <c r="D193" i="9"/>
  <c r="D192" i="9"/>
  <c r="D191" i="9"/>
  <c r="D190" i="9"/>
  <c r="D189" i="9"/>
  <c r="D188" i="9"/>
  <c r="D187" i="9"/>
  <c r="D186" i="9"/>
  <c r="D185" i="9"/>
  <c r="D184" i="9"/>
  <c r="D183" i="9"/>
  <c r="D182" i="9"/>
  <c r="D181" i="9"/>
  <c r="D179" i="9"/>
  <c r="D173" i="9"/>
  <c r="D170" i="9"/>
  <c r="D169" i="9"/>
  <c r="D168" i="9"/>
  <c r="D167" i="9"/>
  <c r="D166" i="9"/>
  <c r="D165" i="9"/>
  <c r="D164" i="9"/>
  <c r="D163" i="9"/>
  <c r="D162" i="9"/>
  <c r="D161" i="9"/>
  <c r="D160" i="9"/>
  <c r="D159" i="9"/>
  <c r="D158" i="9"/>
  <c r="D157" i="9"/>
  <c r="D146" i="9"/>
  <c r="D145" i="9"/>
  <c r="D144" i="9"/>
  <c r="D143" i="9"/>
  <c r="D142" i="9"/>
  <c r="D141" i="9"/>
  <c r="D140" i="9"/>
  <c r="D139" i="9"/>
  <c r="D138" i="9"/>
  <c r="D137" i="9"/>
  <c r="D136" i="9"/>
  <c r="D135" i="9"/>
  <c r="D134" i="9"/>
  <c r="D133" i="9"/>
  <c r="D132" i="9"/>
  <c r="D131" i="9"/>
  <c r="D130" i="9"/>
  <c r="D129" i="9"/>
  <c r="D128" i="9"/>
  <c r="D127" i="9"/>
  <c r="D126" i="9"/>
  <c r="D125" i="9"/>
  <c r="D124" i="9"/>
  <c r="D123" i="9"/>
  <c r="D122" i="9"/>
  <c r="D121" i="9"/>
  <c r="D120" i="9"/>
  <c r="D119" i="9"/>
  <c r="D118" i="9"/>
  <c r="D115" i="9"/>
  <c r="D114" i="9"/>
  <c r="D113" i="9"/>
  <c r="D111" i="9"/>
  <c r="D110" i="9"/>
  <c r="D109" i="9"/>
  <c r="D108" i="9"/>
  <c r="D107" i="9"/>
  <c r="D106" i="9"/>
  <c r="D105" i="9"/>
  <c r="D104" i="9"/>
  <c r="D103" i="9"/>
  <c r="D102" i="9"/>
  <c r="D101" i="9"/>
  <c r="D100" i="9"/>
  <c r="D99" i="9"/>
  <c r="D97" i="9"/>
  <c r="D96" i="9"/>
  <c r="D95" i="9"/>
  <c r="D94" i="9"/>
  <c r="D93" i="9"/>
  <c r="D92" i="9"/>
  <c r="D91" i="9"/>
  <c r="D90" i="9"/>
  <c r="D89" i="9"/>
  <c r="D88" i="9"/>
  <c r="D87" i="9"/>
  <c r="D86" i="9"/>
  <c r="D85" i="9"/>
  <c r="D84" i="9"/>
  <c r="D83" i="9"/>
  <c r="D82" i="9"/>
  <c r="D81" i="9"/>
  <c r="D80" i="9"/>
  <c r="D79" i="9"/>
  <c r="D78" i="9"/>
  <c r="D77" i="9"/>
  <c r="D76" i="9"/>
  <c r="D75" i="9"/>
  <c r="D74" i="9"/>
  <c r="D73" i="9"/>
  <c r="D72" i="9"/>
  <c r="D71" i="9"/>
  <c r="D70" i="9"/>
  <c r="D69" i="9"/>
  <c r="D68" i="9"/>
  <c r="D67" i="9"/>
  <c r="D66" i="9"/>
  <c r="D65" i="9"/>
  <c r="D64" i="9"/>
  <c r="D63" i="9"/>
  <c r="D62" i="9"/>
  <c r="D61" i="9"/>
  <c r="D60" i="9"/>
  <c r="D59" i="9"/>
  <c r="D58" i="9"/>
  <c r="D57" i="9"/>
  <c r="D56" i="9"/>
  <c r="D55" i="9"/>
  <c r="D54" i="9"/>
  <c r="D53" i="9"/>
  <c r="D52" i="9"/>
  <c r="D51" i="9"/>
  <c r="D50" i="9"/>
  <c r="D49" i="9"/>
  <c r="D48" i="9"/>
  <c r="D40" i="9"/>
  <c r="D39" i="9"/>
  <c r="D38" i="9"/>
  <c r="D37" i="9"/>
  <c r="D21" i="9"/>
  <c r="D30" i="9" l="1"/>
  <c r="D29" i="9"/>
  <c r="D28" i="9"/>
  <c r="D34" i="9"/>
  <c r="D33" i="9"/>
  <c r="D32" i="9"/>
  <c r="D31" i="9"/>
  <c r="D27" i="9"/>
  <c r="D23" i="9"/>
  <c r="D24" i="9"/>
  <c r="D22" i="9"/>
  <c r="D25" i="9"/>
  <c r="D26" i="9"/>
  <c r="B171" i="9" l="1"/>
  <c r="B44" i="9"/>
  <c r="B35" i="9"/>
  <c r="I89" i="22"/>
  <c r="I221" i="22" l="1"/>
  <c r="I220" i="22"/>
  <c r="I219" i="22"/>
  <c r="I218" i="22"/>
  <c r="I217" i="22"/>
  <c r="I214" i="22"/>
  <c r="I213" i="22"/>
  <c r="I212" i="22"/>
  <c r="I211" i="22"/>
  <c r="I210" i="22"/>
  <c r="I209" i="22"/>
  <c r="I206" i="22"/>
  <c r="I205" i="22"/>
  <c r="I204" i="22"/>
  <c r="I203" i="22"/>
  <c r="I202" i="22"/>
  <c r="I201" i="22"/>
  <c r="I200" i="22"/>
  <c r="I199" i="22"/>
  <c r="I198" i="22"/>
  <c r="I197" i="22"/>
  <c r="I196" i="22"/>
  <c r="I195" i="22"/>
  <c r="I193" i="22"/>
  <c r="I192" i="22"/>
  <c r="I191" i="22"/>
  <c r="I190" i="22"/>
  <c r="I189" i="22"/>
  <c r="I188" i="22"/>
  <c r="I187" i="22"/>
  <c r="I186" i="22"/>
  <c r="I185" i="22"/>
  <c r="I184" i="22"/>
  <c r="I183" i="22"/>
  <c r="I182" i="22"/>
  <c r="I181" i="22"/>
  <c r="I180" i="22"/>
  <c r="I179" i="22"/>
  <c r="I178" i="22"/>
  <c r="I177" i="22"/>
  <c r="I176" i="22"/>
  <c r="I175" i="22"/>
  <c r="I174" i="22"/>
  <c r="I173" i="22"/>
  <c r="I172" i="22"/>
  <c r="I171" i="22"/>
  <c r="I170" i="22"/>
  <c r="I169" i="22"/>
  <c r="I168" i="22"/>
  <c r="I167" i="22"/>
  <c r="I166" i="22"/>
  <c r="I165" i="22"/>
  <c r="I164" i="22"/>
  <c r="I163" i="22"/>
  <c r="I162" i="22"/>
  <c r="I161" i="22"/>
  <c r="I160" i="22"/>
  <c r="I159" i="22"/>
  <c r="I158" i="22"/>
  <c r="I154" i="22"/>
  <c r="I153" i="22"/>
  <c r="I152" i="22"/>
  <c r="I151" i="22"/>
  <c r="I150" i="22"/>
  <c r="I149" i="22"/>
  <c r="I148" i="22"/>
  <c r="I147" i="22"/>
  <c r="I146" i="22"/>
  <c r="I145" i="22"/>
  <c r="I144" i="22"/>
  <c r="I143" i="22"/>
  <c r="I142" i="22"/>
  <c r="I141" i="22"/>
  <c r="I140" i="22"/>
  <c r="I139" i="22"/>
  <c r="I138" i="22"/>
  <c r="I137" i="22"/>
  <c r="I136" i="22"/>
  <c r="I135" i="22"/>
  <c r="I134" i="22"/>
  <c r="I133" i="22"/>
  <c r="I132" i="22"/>
  <c r="I131" i="22"/>
  <c r="I130" i="22"/>
  <c r="I129" i="22"/>
  <c r="I127" i="22"/>
  <c r="I126" i="22"/>
  <c r="I125" i="22"/>
  <c r="I124" i="22"/>
  <c r="I123" i="22"/>
  <c r="I122" i="22"/>
  <c r="I121" i="22"/>
  <c r="I120" i="22"/>
  <c r="I119" i="22"/>
  <c r="I118" i="22"/>
  <c r="I117" i="22"/>
  <c r="I116" i="22"/>
  <c r="I115" i="22"/>
  <c r="I114" i="22"/>
  <c r="I113" i="22"/>
  <c r="I112" i="22"/>
  <c r="I111" i="22"/>
  <c r="I110" i="22"/>
  <c r="I109" i="22"/>
  <c r="I108" i="22"/>
  <c r="I107" i="22"/>
  <c r="I106" i="22"/>
  <c r="I105" i="22"/>
  <c r="I104" i="22"/>
  <c r="I103" i="22"/>
  <c r="I102" i="22"/>
  <c r="I101" i="22"/>
  <c r="I100" i="22"/>
  <c r="I99" i="22"/>
  <c r="I98" i="22"/>
  <c r="I97" i="22"/>
  <c r="I96" i="22"/>
  <c r="I95" i="22"/>
  <c r="I94" i="22"/>
  <c r="I93" i="22"/>
  <c r="I92" i="22"/>
  <c r="I91" i="22"/>
  <c r="I90" i="22"/>
  <c r="I88" i="22"/>
  <c r="I87" i="22"/>
  <c r="I85" i="22"/>
  <c r="I84" i="22"/>
  <c r="I83" i="22"/>
  <c r="I81" i="22"/>
  <c r="I80" i="22"/>
  <c r="I79" i="22"/>
  <c r="I75" i="22"/>
  <c r="I74" i="22"/>
  <c r="I73" i="22"/>
  <c r="I72" i="22"/>
  <c r="I71" i="22"/>
  <c r="I70" i="22"/>
  <c r="I69" i="22"/>
  <c r="I68" i="22"/>
  <c r="I66" i="22"/>
  <c r="I65" i="22"/>
  <c r="I64" i="22"/>
  <c r="I62" i="22"/>
  <c r="I61" i="22"/>
  <c r="I60" i="22"/>
  <c r="I59" i="22"/>
  <c r="I58" i="22"/>
  <c r="I57" i="22"/>
  <c r="I56" i="22"/>
  <c r="I55" i="22"/>
  <c r="I54" i="22"/>
  <c r="I53" i="22"/>
  <c r="I52" i="22"/>
  <c r="I51" i="22"/>
  <c r="I50" i="22"/>
  <c r="I49" i="22"/>
  <c r="I48" i="22"/>
  <c r="I47" i="22"/>
  <c r="I46" i="22"/>
  <c r="I45" i="22"/>
  <c r="I44" i="22"/>
  <c r="I42" i="22"/>
  <c r="I40" i="22"/>
  <c r="I38" i="22"/>
  <c r="I36" i="22"/>
  <c r="I34" i="22"/>
  <c r="I33" i="22"/>
  <c r="I32" i="22"/>
  <c r="I31" i="22"/>
  <c r="I30" i="22"/>
  <c r="I29" i="22"/>
  <c r="I28" i="22"/>
  <c r="I27" i="22"/>
  <c r="I26" i="22"/>
  <c r="I25" i="22"/>
  <c r="I23" i="22"/>
  <c r="I22" i="22"/>
  <c r="I20" i="22"/>
  <c r="I19" i="22"/>
  <c r="I18" i="22"/>
  <c r="I16" i="22"/>
  <c r="I15" i="22"/>
  <c r="I14" i="22"/>
  <c r="I13" i="22"/>
  <c r="I12" i="22"/>
  <c r="I11" i="22"/>
  <c r="I10" i="22"/>
  <c r="I9" i="22"/>
  <c r="I8" i="22"/>
  <c r="I7" i="22"/>
  <c r="I5" i="22"/>
  <c r="I4" i="22"/>
  <c r="I3" i="22"/>
  <c r="B167" i="9" l="1"/>
  <c r="B164" i="9"/>
  <c r="B101" i="9"/>
  <c r="B108" i="9"/>
  <c r="B107" i="9"/>
  <c r="B106" i="9"/>
  <c r="B104" i="9"/>
  <c r="B103" i="9"/>
  <c r="B102" i="9"/>
  <c r="C320" i="9"/>
  <c r="C302" i="9"/>
  <c r="C301" i="9"/>
  <c r="C232" i="9"/>
  <c r="C231" i="9"/>
  <c r="C209" i="9"/>
  <c r="C208" i="9"/>
  <c r="C189" i="9"/>
  <c r="C188" i="9"/>
  <c r="C167" i="9"/>
  <c r="C164" i="9"/>
  <c r="C107" i="9"/>
  <c r="I288" i="9" l="1"/>
  <c r="I43" i="9"/>
  <c r="I42" i="9"/>
  <c r="I154" i="9" l="1"/>
  <c r="I301" i="9" l="1"/>
  <c r="I365" i="9" l="1"/>
  <c r="I338" i="9"/>
  <c r="I314" i="9"/>
  <c r="I295" i="9"/>
  <c r="I269" i="9"/>
  <c r="I248" i="9"/>
  <c r="I225" i="9"/>
  <c r="I202" i="9"/>
  <c r="I182" i="9"/>
  <c r="I96" i="9"/>
  <c r="C169" i="6" l="1"/>
  <c r="C74" i="19"/>
  <c r="I53" i="4"/>
  <c r="I94" i="6" l="1"/>
  <c r="D470" i="4" l="1"/>
  <c r="B92" i="7" l="1"/>
  <c r="B93" i="7"/>
  <c r="B94" i="7"/>
  <c r="B95" i="7"/>
  <c r="B96" i="7"/>
  <c r="B97" i="7"/>
  <c r="B98" i="7"/>
  <c r="B99" i="7"/>
  <c r="B100" i="7"/>
  <c r="B101" i="7"/>
  <c r="B102" i="7"/>
  <c r="B91" i="7"/>
  <c r="B71" i="7"/>
  <c r="B72" i="7"/>
  <c r="B73" i="7"/>
  <c r="B74" i="7"/>
  <c r="B75" i="7"/>
  <c r="B76" i="7"/>
  <c r="B77" i="7"/>
  <c r="B78" i="7"/>
  <c r="B79" i="7"/>
  <c r="B80" i="7"/>
  <c r="B81" i="7"/>
  <c r="B82" i="7"/>
  <c r="B83" i="7"/>
  <c r="B84" i="7"/>
  <c r="B85" i="7"/>
  <c r="B86" i="7"/>
  <c r="B87" i="7"/>
  <c r="B88" i="7"/>
  <c r="B89" i="7"/>
  <c r="B90" i="7"/>
  <c r="B18" i="7"/>
  <c r="B19" i="7"/>
  <c r="B20" i="7"/>
  <c r="B21" i="7"/>
  <c r="B22" i="7"/>
  <c r="B23" i="7"/>
  <c r="B24" i="7"/>
  <c r="B25" i="7"/>
  <c r="B26" i="7"/>
  <c r="B27" i="7"/>
  <c r="B28" i="7"/>
  <c r="B29" i="7"/>
  <c r="B30" i="7"/>
  <c r="B31" i="7"/>
  <c r="B32" i="7"/>
  <c r="B33" i="7"/>
  <c r="B34" i="7"/>
  <c r="B35" i="7"/>
  <c r="B36" i="7"/>
  <c r="B37" i="7"/>
  <c r="B38" i="7"/>
  <c r="B39" i="7"/>
  <c r="B40" i="7"/>
  <c r="B41" i="7"/>
  <c r="B42" i="7"/>
  <c r="B43" i="7"/>
  <c r="B44" i="7"/>
  <c r="B45" i="7"/>
  <c r="B46" i="7"/>
  <c r="B47" i="7"/>
  <c r="B48" i="7"/>
  <c r="B49" i="7"/>
  <c r="B50" i="7"/>
  <c r="B51" i="7"/>
  <c r="B52" i="7"/>
  <c r="B53" i="7"/>
  <c r="B54" i="7"/>
  <c r="B55" i="7"/>
  <c r="B56" i="7"/>
  <c r="B57" i="7"/>
  <c r="B58" i="7"/>
  <c r="B59" i="7"/>
  <c r="B60" i="7"/>
  <c r="B61" i="7"/>
  <c r="B62" i="7"/>
  <c r="B63" i="7"/>
  <c r="B64" i="7"/>
  <c r="B65" i="7"/>
  <c r="B66" i="7"/>
  <c r="B67" i="7"/>
  <c r="B68" i="7"/>
  <c r="B69" i="7"/>
  <c r="B70" i="7"/>
  <c r="B500" i="4"/>
  <c r="B501" i="4"/>
  <c r="B502" i="4"/>
  <c r="B503" i="4"/>
  <c r="B504" i="4"/>
  <c r="B505" i="4"/>
  <c r="B506" i="4"/>
  <c r="B507" i="4"/>
  <c r="B508" i="4"/>
  <c r="B509" i="4"/>
  <c r="B510" i="4"/>
  <c r="B511" i="4"/>
  <c r="B512" i="4"/>
  <c r="B572" i="4"/>
  <c r="B573" i="4"/>
  <c r="B574" i="4"/>
  <c r="B536" i="4"/>
  <c r="B537" i="4"/>
  <c r="B538" i="4"/>
  <c r="B539" i="4"/>
  <c r="B540" i="4"/>
  <c r="B541" i="4"/>
  <c r="B542" i="4"/>
  <c r="B543" i="4"/>
  <c r="B544" i="4"/>
  <c r="B545" i="4"/>
  <c r="B546" i="4"/>
  <c r="B547" i="4"/>
  <c r="B548" i="4"/>
  <c r="B549" i="4"/>
  <c r="B550" i="4"/>
  <c r="B551" i="4"/>
  <c r="B552" i="4"/>
  <c r="B553" i="4"/>
  <c r="B554" i="4"/>
  <c r="B555" i="4"/>
  <c r="B556" i="4"/>
  <c r="B557" i="4"/>
  <c r="B558" i="4"/>
  <c r="B559" i="4"/>
  <c r="B560" i="4"/>
  <c r="B561" i="4"/>
  <c r="B562" i="4"/>
  <c r="B563" i="4"/>
  <c r="B564" i="4"/>
  <c r="B565" i="4"/>
  <c r="B566" i="4"/>
  <c r="B567" i="4"/>
  <c r="B568" i="4"/>
  <c r="B569" i="4"/>
  <c r="B570" i="4"/>
  <c r="B571" i="4"/>
  <c r="B529" i="4"/>
  <c r="B530" i="4"/>
  <c r="B531" i="4"/>
  <c r="B532" i="4"/>
  <c r="B533" i="4"/>
  <c r="B534" i="4"/>
  <c r="B535" i="4"/>
  <c r="B526" i="4"/>
  <c r="B527" i="4"/>
  <c r="B528" i="4"/>
  <c r="B525" i="4"/>
  <c r="B380" i="4"/>
  <c r="B381" i="4"/>
  <c r="B382" i="4"/>
  <c r="B383" i="4"/>
  <c r="B384" i="4"/>
  <c r="B385" i="4"/>
  <c r="B386" i="4"/>
  <c r="B387" i="4"/>
  <c r="B388" i="4"/>
  <c r="B389" i="4"/>
  <c r="B390" i="4"/>
  <c r="B391" i="4"/>
  <c r="B392" i="4"/>
  <c r="B393" i="4"/>
  <c r="B394" i="4"/>
  <c r="B395" i="4"/>
  <c r="B396" i="4"/>
  <c r="B397" i="4"/>
  <c r="B398" i="4"/>
  <c r="B399" i="4"/>
  <c r="B400" i="4"/>
  <c r="B401" i="4"/>
  <c r="B402" i="4"/>
  <c r="B403" i="4"/>
  <c r="B404" i="4"/>
  <c r="B405" i="4"/>
  <c r="B406" i="4"/>
  <c r="B407" i="4"/>
  <c r="B408" i="4"/>
  <c r="B409" i="4"/>
  <c r="B410" i="4"/>
  <c r="B411" i="4"/>
  <c r="B412" i="4"/>
  <c r="B413" i="4"/>
  <c r="B414" i="4"/>
  <c r="B415" i="4"/>
  <c r="B416" i="4"/>
  <c r="B417" i="4"/>
  <c r="B418" i="4"/>
  <c r="B419" i="4"/>
  <c r="B420" i="4"/>
  <c r="B422" i="4"/>
  <c r="B423" i="4"/>
  <c r="B424" i="4"/>
  <c r="B425" i="4"/>
  <c r="B426" i="4"/>
  <c r="B427" i="4"/>
  <c r="B428" i="4"/>
  <c r="B429" i="4"/>
  <c r="B430" i="4"/>
  <c r="B431" i="4"/>
  <c r="B432" i="4"/>
  <c r="B433" i="4"/>
  <c r="B434" i="4"/>
  <c r="B435" i="4"/>
  <c r="B436" i="4"/>
  <c r="B437" i="4"/>
  <c r="B438" i="4"/>
  <c r="B439" i="4"/>
  <c r="B440" i="4"/>
  <c r="B441" i="4"/>
  <c r="B442" i="4"/>
  <c r="B443" i="4"/>
  <c r="B444" i="4"/>
  <c r="B445" i="4"/>
  <c r="B446" i="4"/>
  <c r="B447" i="4"/>
  <c r="B448" i="4"/>
  <c r="B449" i="4"/>
  <c r="B450" i="4"/>
  <c r="B451" i="4"/>
  <c r="B452" i="4"/>
  <c r="B453" i="4"/>
  <c r="B454" i="4"/>
  <c r="B455" i="4"/>
  <c r="B456" i="4"/>
  <c r="B457" i="4"/>
  <c r="B458" i="4"/>
  <c r="B459" i="4"/>
  <c r="B460" i="4"/>
  <c r="B461" i="4"/>
  <c r="B462" i="4"/>
  <c r="B463" i="4"/>
  <c r="B464" i="4"/>
  <c r="B465" i="4"/>
  <c r="B466" i="4"/>
  <c r="B467" i="4"/>
  <c r="B468" i="4"/>
  <c r="B469" i="4"/>
  <c r="B470" i="4"/>
  <c r="B471" i="4"/>
  <c r="B472" i="4"/>
  <c r="B473" i="4"/>
  <c r="B474" i="4"/>
  <c r="B475" i="4"/>
  <c r="B476" i="4"/>
  <c r="B477" i="4"/>
  <c r="B478" i="4"/>
  <c r="B479" i="4"/>
  <c r="B480" i="4"/>
  <c r="B481" i="4"/>
  <c r="B482" i="4"/>
  <c r="B483" i="4"/>
  <c r="B484" i="4"/>
  <c r="B485" i="4"/>
  <c r="B486" i="4"/>
  <c r="B487" i="4"/>
  <c r="B488" i="4"/>
  <c r="B489" i="4"/>
  <c r="B490" i="4"/>
  <c r="B491" i="4"/>
  <c r="B492" i="4"/>
  <c r="B493" i="4"/>
  <c r="B494" i="4"/>
  <c r="B495" i="4"/>
  <c r="B496" i="4"/>
  <c r="B497" i="4"/>
  <c r="B498" i="4"/>
  <c r="B499" i="4"/>
  <c r="B513" i="4"/>
  <c r="B514" i="4"/>
  <c r="B515" i="4"/>
  <c r="B516" i="4"/>
  <c r="B517" i="4"/>
  <c r="B518" i="4"/>
  <c r="B519" i="4"/>
  <c r="B520" i="4"/>
  <c r="B521" i="4"/>
  <c r="B522" i="4"/>
  <c r="B523" i="4"/>
  <c r="B524" i="4"/>
  <c r="B378" i="4"/>
  <c r="B379" i="4"/>
  <c r="B358" i="4"/>
  <c r="B359" i="4"/>
  <c r="B360" i="4"/>
  <c r="B361" i="4"/>
  <c r="B362" i="4"/>
  <c r="B363" i="4"/>
  <c r="B364" i="4"/>
  <c r="B365" i="4"/>
  <c r="B366" i="4"/>
  <c r="B367" i="4"/>
  <c r="B368" i="4"/>
  <c r="B369" i="4"/>
  <c r="B370" i="4"/>
  <c r="B371" i="4"/>
  <c r="B372" i="4"/>
  <c r="B373" i="4"/>
  <c r="B374" i="4"/>
  <c r="B375" i="4"/>
  <c r="B376" i="4"/>
  <c r="B377" i="4"/>
  <c r="B355" i="4"/>
  <c r="B356" i="4"/>
  <c r="B357" i="4"/>
  <c r="B329" i="4"/>
  <c r="B330" i="4"/>
  <c r="B331" i="4"/>
  <c r="B332" i="4"/>
  <c r="B333" i="4"/>
  <c r="B334" i="4"/>
  <c r="B335" i="4"/>
  <c r="B336" i="4"/>
  <c r="B337" i="4"/>
  <c r="B338" i="4"/>
  <c r="B339" i="4"/>
  <c r="B340" i="4"/>
  <c r="B341" i="4"/>
  <c r="B342" i="4"/>
  <c r="B343" i="4"/>
  <c r="B344" i="4"/>
  <c r="B345" i="4"/>
  <c r="B346" i="4"/>
  <c r="B347" i="4"/>
  <c r="B348" i="4"/>
  <c r="B349" i="4"/>
  <c r="B350" i="4"/>
  <c r="B351" i="4"/>
  <c r="B352" i="4"/>
  <c r="B353" i="4"/>
  <c r="B354" i="4"/>
  <c r="B324" i="4"/>
  <c r="B325" i="4"/>
  <c r="B326" i="4"/>
  <c r="B327" i="4"/>
  <c r="B328" i="4"/>
  <c r="B323" i="4"/>
  <c r="B7" i="4"/>
  <c r="B8" i="4"/>
  <c r="B9" i="4"/>
  <c r="B10" i="4"/>
  <c r="B11" i="4"/>
  <c r="B12" i="4"/>
  <c r="B13" i="4"/>
  <c r="B14" i="4"/>
  <c r="B15" i="4"/>
  <c r="B16" i="4"/>
  <c r="B17" i="4"/>
  <c r="B18" i="4"/>
  <c r="B19" i="4"/>
  <c r="B20" i="4"/>
  <c r="B21" i="4"/>
  <c r="B22" i="4"/>
  <c r="B23" i="4"/>
  <c r="B24" i="4"/>
  <c r="B25" i="4"/>
  <c r="B26" i="4"/>
  <c r="B27" i="4"/>
  <c r="B28" i="4"/>
  <c r="B29" i="4"/>
  <c r="B30" i="4"/>
  <c r="B31" i="4"/>
  <c r="B32" i="4"/>
  <c r="B33" i="4"/>
  <c r="B34" i="4"/>
  <c r="B35" i="4"/>
  <c r="B36" i="4"/>
  <c r="B37" i="4"/>
  <c r="B38" i="4"/>
  <c r="B39" i="4"/>
  <c r="B40" i="4"/>
  <c r="B41" i="4"/>
  <c r="B42" i="4"/>
  <c r="B43" i="4"/>
  <c r="B44" i="4"/>
  <c r="B45" i="4"/>
  <c r="B46" i="4"/>
  <c r="B47" i="4"/>
  <c r="B48" i="4"/>
  <c r="B49" i="4"/>
  <c r="B50" i="4"/>
  <c r="B51" i="4"/>
  <c r="B52" i="4"/>
  <c r="B53" i="4"/>
  <c r="B54" i="4"/>
  <c r="B55" i="4"/>
  <c r="B56" i="4"/>
  <c r="B57" i="4"/>
  <c r="B58" i="4"/>
  <c r="B59" i="4"/>
  <c r="B60" i="4"/>
  <c r="B61" i="4"/>
  <c r="B62" i="4"/>
  <c r="B63" i="4"/>
  <c r="B64" i="4"/>
  <c r="B65" i="4"/>
  <c r="B66" i="4"/>
  <c r="B67" i="4"/>
  <c r="B68" i="4"/>
  <c r="B69" i="4"/>
  <c r="B70" i="4"/>
  <c r="B71" i="4"/>
  <c r="B72" i="4"/>
  <c r="B73" i="4"/>
  <c r="B74" i="4"/>
  <c r="B75" i="4"/>
  <c r="B76" i="4"/>
  <c r="B77" i="4"/>
  <c r="B78" i="4"/>
  <c r="B79" i="4"/>
  <c r="B80" i="4"/>
  <c r="B81" i="4"/>
  <c r="B82" i="4"/>
  <c r="B83" i="4"/>
  <c r="B84" i="4"/>
  <c r="B85" i="4"/>
  <c r="B86" i="4"/>
  <c r="B87" i="4"/>
  <c r="B88" i="4"/>
  <c r="B89" i="4"/>
  <c r="B90" i="4"/>
  <c r="B91" i="4"/>
  <c r="B92" i="4"/>
  <c r="B93" i="4"/>
  <c r="B94" i="4"/>
  <c r="B95" i="4"/>
  <c r="B96" i="4"/>
  <c r="B97" i="4"/>
  <c r="B98" i="4"/>
  <c r="B99" i="4"/>
  <c r="B100" i="4"/>
  <c r="B101" i="4"/>
  <c r="B102" i="4"/>
  <c r="B103" i="4"/>
  <c r="B104" i="4"/>
  <c r="B105" i="4"/>
  <c r="B106" i="4"/>
  <c r="B107" i="4"/>
  <c r="B108" i="4"/>
  <c r="B109" i="4"/>
  <c r="B110" i="4"/>
  <c r="B111" i="4"/>
  <c r="B112" i="4"/>
  <c r="B113" i="4"/>
  <c r="B114" i="4"/>
  <c r="B115" i="4"/>
  <c r="B116" i="4"/>
  <c r="B117" i="4"/>
  <c r="B118" i="4"/>
  <c r="B119" i="4"/>
  <c r="B120" i="4"/>
  <c r="B121" i="4"/>
  <c r="B122" i="4"/>
  <c r="B123" i="4"/>
  <c r="B124" i="4"/>
  <c r="B125" i="4"/>
  <c r="B126" i="4"/>
  <c r="B127" i="4"/>
  <c r="B128" i="4"/>
  <c r="B129" i="4"/>
  <c r="B130" i="4"/>
  <c r="B131" i="4"/>
  <c r="B132" i="4"/>
  <c r="B133" i="4"/>
  <c r="B134" i="4"/>
  <c r="B135" i="4"/>
  <c r="B136" i="4"/>
  <c r="B137" i="4"/>
  <c r="B138" i="4"/>
  <c r="B139" i="4"/>
  <c r="B140" i="4"/>
  <c r="B141" i="4"/>
  <c r="B142" i="4"/>
  <c r="B143" i="4"/>
  <c r="B144" i="4"/>
  <c r="B145" i="4"/>
  <c r="B146" i="4"/>
  <c r="B147" i="4"/>
  <c r="B148" i="4"/>
  <c r="B149" i="4"/>
  <c r="B150" i="4"/>
  <c r="B151" i="4"/>
  <c r="B152" i="4"/>
  <c r="B153" i="4"/>
  <c r="B154" i="4"/>
  <c r="B155" i="4"/>
  <c r="B156" i="4"/>
  <c r="B157" i="4"/>
  <c r="B158" i="4"/>
  <c r="B159" i="4"/>
  <c r="B160" i="4"/>
  <c r="B161" i="4"/>
  <c r="B162" i="4"/>
  <c r="B163" i="4"/>
  <c r="B164" i="4"/>
  <c r="B165" i="4"/>
  <c r="B166" i="4"/>
  <c r="B167" i="4"/>
  <c r="B168" i="4"/>
  <c r="B169" i="4"/>
  <c r="B170" i="4"/>
  <c r="B171" i="4"/>
  <c r="B172" i="4"/>
  <c r="B173" i="4"/>
  <c r="B174" i="4"/>
  <c r="B175" i="4"/>
  <c r="B176" i="4"/>
  <c r="B177" i="4"/>
  <c r="B178" i="4"/>
  <c r="B179" i="4"/>
  <c r="B180" i="4"/>
  <c r="B181" i="4"/>
  <c r="B182" i="4"/>
  <c r="B183" i="4"/>
  <c r="B184" i="4"/>
  <c r="B185" i="4"/>
  <c r="B186" i="4"/>
  <c r="B187" i="4"/>
  <c r="B188" i="4"/>
  <c r="B189" i="4"/>
  <c r="B190" i="4"/>
  <c r="B191" i="4"/>
  <c r="B192" i="4"/>
  <c r="B193" i="4"/>
  <c r="B194" i="4"/>
  <c r="B195" i="4"/>
  <c r="B196" i="4"/>
  <c r="B197" i="4"/>
  <c r="B198" i="4"/>
  <c r="B199" i="4"/>
  <c r="B200" i="4"/>
  <c r="B201" i="4"/>
  <c r="B202" i="4"/>
  <c r="B203" i="4"/>
  <c r="B204" i="4"/>
  <c r="B205" i="4"/>
  <c r="B206" i="4"/>
  <c r="B207" i="4"/>
  <c r="B208" i="4"/>
  <c r="B209" i="4"/>
  <c r="B210" i="4"/>
  <c r="B211" i="4"/>
  <c r="B212" i="4"/>
  <c r="B213" i="4"/>
  <c r="B214" i="4"/>
  <c r="B215" i="4"/>
  <c r="B216" i="4"/>
  <c r="B217" i="4"/>
  <c r="B218" i="4"/>
  <c r="B219" i="4"/>
  <c r="B220" i="4"/>
  <c r="B221" i="4"/>
  <c r="B222" i="4"/>
  <c r="B223" i="4"/>
  <c r="B224" i="4"/>
  <c r="B225" i="4"/>
  <c r="B226" i="4"/>
  <c r="B227" i="4"/>
  <c r="B228" i="4"/>
  <c r="B229" i="4"/>
  <c r="B230" i="4"/>
  <c r="B231" i="4"/>
  <c r="B232" i="4"/>
  <c r="B233" i="4"/>
  <c r="B234" i="4"/>
  <c r="B235" i="4"/>
  <c r="B236" i="4"/>
  <c r="B237" i="4"/>
  <c r="B238" i="4"/>
  <c r="B239" i="4"/>
  <c r="B240" i="4"/>
  <c r="B241" i="4"/>
  <c r="B242" i="4"/>
  <c r="B243" i="4"/>
  <c r="B244" i="4"/>
  <c r="B245" i="4"/>
  <c r="B246" i="4"/>
  <c r="B247" i="4"/>
  <c r="B248" i="4"/>
  <c r="B249" i="4"/>
  <c r="B250" i="4"/>
  <c r="B251" i="4"/>
  <c r="B252" i="4"/>
  <c r="B253" i="4"/>
  <c r="B254" i="4"/>
  <c r="B255" i="4"/>
  <c r="B256" i="4"/>
  <c r="B257" i="4"/>
  <c r="B258" i="4"/>
  <c r="B259" i="4"/>
  <c r="B260" i="4"/>
  <c r="B261" i="4"/>
  <c r="B262" i="4"/>
  <c r="B263" i="4"/>
  <c r="B264" i="4"/>
  <c r="B265" i="4"/>
  <c r="B266" i="4"/>
  <c r="B267" i="4"/>
  <c r="B268" i="4"/>
  <c r="B269" i="4"/>
  <c r="B270" i="4"/>
  <c r="B271" i="4"/>
  <c r="B272" i="4"/>
  <c r="B273" i="4"/>
  <c r="B274" i="4"/>
  <c r="B275" i="4"/>
  <c r="B276" i="4"/>
  <c r="B277" i="4"/>
  <c r="B278" i="4"/>
  <c r="B279" i="4"/>
  <c r="B280" i="4"/>
  <c r="B281" i="4"/>
  <c r="B282" i="4"/>
  <c r="B283" i="4"/>
  <c r="B284" i="4"/>
  <c r="B285" i="4"/>
  <c r="B286" i="4"/>
  <c r="B287" i="4"/>
  <c r="B288" i="4"/>
  <c r="B289" i="4"/>
  <c r="B290" i="4"/>
  <c r="B291" i="4"/>
  <c r="B292" i="4"/>
  <c r="B293" i="4"/>
  <c r="B294" i="4"/>
  <c r="B295" i="4"/>
  <c r="B296" i="4"/>
  <c r="B297" i="4"/>
  <c r="B298" i="4"/>
  <c r="B299" i="4"/>
  <c r="B300" i="4"/>
  <c r="B301" i="4"/>
  <c r="B302" i="4"/>
  <c r="B303" i="4"/>
  <c r="B304" i="4"/>
  <c r="B305" i="4"/>
  <c r="B306" i="4"/>
  <c r="B307" i="4"/>
  <c r="B308" i="4"/>
  <c r="B309" i="4"/>
  <c r="B310" i="4"/>
  <c r="B311" i="4"/>
  <c r="B312" i="4"/>
  <c r="B313" i="4"/>
  <c r="B314" i="4"/>
  <c r="B315" i="4"/>
  <c r="B316" i="4"/>
  <c r="B317" i="4"/>
  <c r="B318" i="4"/>
  <c r="B319" i="4"/>
  <c r="B320" i="4"/>
  <c r="B321" i="4"/>
  <c r="B322" i="4"/>
  <c r="B3" i="4"/>
  <c r="B4" i="4"/>
  <c r="B5" i="4"/>
  <c r="B6" i="4"/>
  <c r="B5" i="19"/>
  <c r="B24" i="12"/>
  <c r="B361" i="9"/>
  <c r="B362" i="9"/>
  <c r="B363" i="9"/>
  <c r="B359" i="9"/>
  <c r="B360" i="9"/>
  <c r="B364" i="9"/>
  <c r="B365" i="9"/>
  <c r="B366" i="9"/>
  <c r="B367" i="9"/>
  <c r="B368" i="9"/>
  <c r="B369" i="9"/>
  <c r="B370" i="9"/>
  <c r="B371" i="9"/>
  <c r="B372" i="9"/>
  <c r="B373" i="9"/>
  <c r="B374" i="9"/>
  <c r="B375" i="9"/>
  <c r="B376" i="9"/>
  <c r="B377" i="9"/>
  <c r="B378" i="9"/>
  <c r="B379" i="9"/>
  <c r="B380" i="9"/>
  <c r="B381" i="9"/>
  <c r="B382" i="9"/>
  <c r="B336" i="9"/>
  <c r="B334" i="9"/>
  <c r="B335" i="9"/>
  <c r="B332" i="9"/>
  <c r="B333" i="9"/>
  <c r="B337" i="9"/>
  <c r="B338" i="9"/>
  <c r="B339" i="9"/>
  <c r="B340" i="9"/>
  <c r="B341" i="9"/>
  <c r="B342" i="9"/>
  <c r="B343" i="9"/>
  <c r="B344" i="9"/>
  <c r="B345" i="9"/>
  <c r="B346" i="9"/>
  <c r="B347" i="9"/>
  <c r="B348" i="9"/>
  <c r="B349" i="9"/>
  <c r="B350" i="9"/>
  <c r="B351" i="9"/>
  <c r="B312" i="9"/>
  <c r="B307" i="9"/>
  <c r="B308" i="9"/>
  <c r="B309" i="9"/>
  <c r="B310" i="9"/>
  <c r="B311" i="9"/>
  <c r="B313" i="9"/>
  <c r="B314" i="9"/>
  <c r="B315" i="9"/>
  <c r="B316" i="9"/>
  <c r="B317" i="9"/>
  <c r="B318" i="9"/>
  <c r="B319" i="9"/>
  <c r="B321" i="9"/>
  <c r="B322" i="9"/>
  <c r="B323" i="9"/>
  <c r="B324" i="9"/>
  <c r="B284" i="9"/>
  <c r="B285" i="9"/>
  <c r="B286" i="9"/>
  <c r="B287" i="9"/>
  <c r="B288" i="9"/>
  <c r="B289" i="9"/>
  <c r="B290" i="9"/>
  <c r="B291" i="9"/>
  <c r="B292" i="9"/>
  <c r="B293" i="9"/>
  <c r="B294" i="9"/>
  <c r="B295" i="9"/>
  <c r="B296" i="9"/>
  <c r="B297" i="9"/>
  <c r="B298" i="9"/>
  <c r="B299" i="9"/>
  <c r="B300" i="9"/>
  <c r="B303" i="9"/>
  <c r="B304" i="9"/>
  <c r="B305" i="9"/>
  <c r="B306" i="9"/>
  <c r="B267" i="9"/>
  <c r="B268" i="9"/>
  <c r="B269" i="9"/>
  <c r="B270" i="9"/>
  <c r="B271" i="9"/>
  <c r="B272" i="9"/>
  <c r="B273" i="9"/>
  <c r="B274" i="9"/>
  <c r="B275" i="9"/>
  <c r="B276" i="9"/>
  <c r="B277" i="9"/>
  <c r="B278" i="9"/>
  <c r="B279" i="9"/>
  <c r="B280" i="9"/>
  <c r="B281" i="9"/>
  <c r="B282" i="9"/>
  <c r="B283" i="9"/>
  <c r="B262" i="9"/>
  <c r="B263" i="9"/>
  <c r="B264" i="9"/>
  <c r="B265" i="9"/>
  <c r="B266" i="9"/>
  <c r="B246" i="9"/>
  <c r="B241" i="9"/>
  <c r="B242" i="9"/>
  <c r="B243" i="9"/>
  <c r="B244" i="9"/>
  <c r="B245" i="9"/>
  <c r="B247" i="9"/>
  <c r="B248" i="9"/>
  <c r="B249" i="9"/>
  <c r="B250" i="9"/>
  <c r="B251" i="9"/>
  <c r="B252" i="9"/>
  <c r="B253" i="9"/>
  <c r="B254" i="9"/>
  <c r="B255" i="9"/>
  <c r="B256" i="9"/>
  <c r="B257" i="9"/>
  <c r="B258" i="9"/>
  <c r="B224" i="9"/>
  <c r="B225" i="9"/>
  <c r="B226" i="9"/>
  <c r="B227" i="9"/>
  <c r="B228" i="9"/>
  <c r="B229" i="9"/>
  <c r="B230" i="9"/>
  <c r="B233" i="9"/>
  <c r="B234" i="9"/>
  <c r="B235" i="9"/>
  <c r="B236" i="9"/>
  <c r="B237" i="9"/>
  <c r="B222" i="9"/>
  <c r="B223" i="9"/>
  <c r="B220" i="9"/>
  <c r="B221" i="9"/>
  <c r="B200" i="9"/>
  <c r="B198" i="9"/>
  <c r="B197" i="9"/>
  <c r="B199" i="9"/>
  <c r="B201" i="9"/>
  <c r="B202" i="9"/>
  <c r="B203" i="9"/>
  <c r="B204" i="9"/>
  <c r="B205" i="9"/>
  <c r="B206" i="9"/>
  <c r="B207" i="9"/>
  <c r="B210" i="9"/>
  <c r="B211" i="9"/>
  <c r="B212" i="9"/>
  <c r="B213" i="9"/>
  <c r="B214" i="9"/>
  <c r="B177" i="9"/>
  <c r="B179" i="9"/>
  <c r="B180" i="9"/>
  <c r="B181" i="9"/>
  <c r="B182" i="9"/>
  <c r="B183" i="9"/>
  <c r="B184" i="9"/>
  <c r="B185" i="9"/>
  <c r="B186" i="9"/>
  <c r="B187" i="9"/>
  <c r="B190" i="9"/>
  <c r="B191" i="9"/>
  <c r="B192" i="9"/>
  <c r="B193" i="9"/>
  <c r="B194" i="9"/>
  <c r="B157" i="9"/>
  <c r="B158" i="9"/>
  <c r="B159" i="9"/>
  <c r="B160" i="9"/>
  <c r="B161" i="9"/>
  <c r="B162" i="9"/>
  <c r="B163" i="9"/>
  <c r="B165" i="9"/>
  <c r="B166" i="9"/>
  <c r="B168" i="9"/>
  <c r="B169" i="9"/>
  <c r="B170" i="9"/>
  <c r="B156" i="9"/>
  <c r="B138" i="9"/>
  <c r="B139" i="9"/>
  <c r="B140" i="9"/>
  <c r="B141" i="9"/>
  <c r="B142" i="9"/>
  <c r="B143" i="9"/>
  <c r="B144" i="9"/>
  <c r="B145" i="9"/>
  <c r="B146" i="9"/>
  <c r="B147" i="9"/>
  <c r="B148" i="9"/>
  <c r="B149" i="9"/>
  <c r="B150" i="9"/>
  <c r="B151" i="9"/>
  <c r="B152" i="9"/>
  <c r="B153" i="9"/>
  <c r="B155" i="9"/>
  <c r="B116" i="9"/>
  <c r="B117" i="9"/>
  <c r="B118" i="9"/>
  <c r="B119" i="9"/>
  <c r="B120" i="9"/>
  <c r="B121" i="9"/>
  <c r="B122" i="9"/>
  <c r="B123" i="9"/>
  <c r="B124" i="9"/>
  <c r="B125" i="9"/>
  <c r="B126" i="9"/>
  <c r="B127" i="9"/>
  <c r="B128" i="9"/>
  <c r="B129" i="9"/>
  <c r="B130" i="9"/>
  <c r="B131" i="9"/>
  <c r="B132" i="9"/>
  <c r="B133" i="9"/>
  <c r="B134" i="9"/>
  <c r="B135" i="9"/>
  <c r="B136" i="9"/>
  <c r="B137" i="9"/>
  <c r="B42" i="9"/>
  <c r="B43" i="9"/>
  <c r="B113" i="9"/>
  <c r="B114" i="9"/>
  <c r="B115" i="9"/>
  <c r="B111" i="9"/>
  <c r="B110" i="9"/>
  <c r="B109" i="9"/>
  <c r="B105" i="9"/>
  <c r="B100" i="9"/>
  <c r="B99" i="9"/>
  <c r="B97" i="9"/>
  <c r="B96" i="9"/>
  <c r="B95" i="9"/>
  <c r="B94" i="9"/>
  <c r="B93" i="9"/>
  <c r="B92" i="9"/>
  <c r="B91" i="9"/>
  <c r="B90" i="9"/>
  <c r="B89" i="9"/>
  <c r="B88" i="9"/>
  <c r="B87" i="9"/>
  <c r="B86" i="9"/>
  <c r="B85" i="9"/>
  <c r="B84" i="9"/>
  <c r="B83" i="9"/>
  <c r="B82" i="9"/>
  <c r="B81" i="9"/>
  <c r="B80" i="9"/>
  <c r="B79" i="9"/>
  <c r="B78" i="9"/>
  <c r="B77" i="9"/>
  <c r="B76" i="9"/>
  <c r="B75" i="9"/>
  <c r="B74" i="9"/>
  <c r="B73" i="9"/>
  <c r="B72" i="9"/>
  <c r="B71" i="9"/>
  <c r="B70" i="9"/>
  <c r="B69" i="9"/>
  <c r="B68" i="9"/>
  <c r="B67" i="9"/>
  <c r="B66" i="9"/>
  <c r="B65" i="9"/>
  <c r="B64" i="9"/>
  <c r="B63" i="9"/>
  <c r="B62" i="9"/>
  <c r="B61" i="9"/>
  <c r="B60" i="9"/>
  <c r="B59" i="9"/>
  <c r="B58" i="9"/>
  <c r="B57" i="9"/>
  <c r="B56" i="9"/>
  <c r="B55" i="9"/>
  <c r="B54" i="9"/>
  <c r="B53" i="9"/>
  <c r="B52" i="9"/>
  <c r="B51" i="9"/>
  <c r="B50" i="9"/>
  <c r="B49" i="9"/>
  <c r="B48" i="9"/>
  <c r="B37" i="9"/>
  <c r="B38" i="9"/>
  <c r="B39" i="9"/>
  <c r="B40" i="9"/>
  <c r="B16" i="9"/>
  <c r="B36" i="9"/>
  <c r="D44" i="12"/>
  <c r="D43" i="12"/>
  <c r="D42" i="12"/>
  <c r="D41" i="12"/>
  <c r="D39" i="12"/>
  <c r="D38" i="12"/>
  <c r="D36" i="12"/>
  <c r="D35" i="12"/>
  <c r="D34" i="12"/>
  <c r="D32" i="12"/>
  <c r="D31" i="12"/>
  <c r="D30" i="12"/>
  <c r="D16" i="12"/>
  <c r="D15" i="12"/>
  <c r="D14" i="12"/>
  <c r="D13" i="12"/>
  <c r="D12" i="12"/>
  <c r="D410" i="4"/>
  <c r="D409" i="4"/>
  <c r="D408" i="4"/>
  <c r="D407" i="4"/>
  <c r="D406" i="4"/>
  <c r="D405" i="4"/>
  <c r="D404" i="4"/>
  <c r="D403" i="4"/>
  <c r="D402" i="4"/>
  <c r="D401" i="4"/>
  <c r="D399" i="4"/>
  <c r="D397" i="4"/>
  <c r="D396" i="4"/>
  <c r="D394" i="4"/>
  <c r="D393" i="4"/>
  <c r="C378" i="4"/>
  <c r="C21" i="9"/>
  <c r="B3" i="12"/>
  <c r="C410" i="4"/>
  <c r="C409" i="4"/>
  <c r="C408" i="4"/>
  <c r="C407" i="4"/>
  <c r="C406" i="4"/>
  <c r="C405" i="4"/>
  <c r="C404" i="4"/>
  <c r="C403" i="4"/>
  <c r="C402" i="4"/>
  <c r="C401" i="4"/>
  <c r="C399" i="4"/>
  <c r="C397" i="4"/>
  <c r="C396" i="4"/>
  <c r="C394" i="4"/>
  <c r="C393" i="4"/>
  <c r="C392" i="4"/>
  <c r="D25" i="12" l="1"/>
  <c r="C75" i="7"/>
  <c r="C76" i="7"/>
  <c r="I41" i="9" l="1"/>
  <c r="B41" i="9"/>
  <c r="C470" i="4" l="1"/>
  <c r="C294" i="4"/>
  <c r="I49" i="19" l="1"/>
  <c r="B49" i="19"/>
  <c r="C324" i="4" l="1"/>
  <c r="I324" i="4"/>
  <c r="I46" i="12" l="1"/>
  <c r="I150" i="6"/>
  <c r="D306" i="4" l="1"/>
  <c r="C306" i="4"/>
  <c r="D144" i="4"/>
  <c r="C144" i="4"/>
  <c r="D162" i="4"/>
  <c r="D163" i="4"/>
  <c r="C162" i="4"/>
  <c r="C163" i="4"/>
  <c r="D35" i="4"/>
  <c r="D36" i="4"/>
  <c r="D37" i="4"/>
  <c r="D38" i="4"/>
  <c r="D34" i="4"/>
  <c r="D41" i="4"/>
  <c r="D42" i="4"/>
  <c r="D43" i="4"/>
  <c r="D44" i="4"/>
  <c r="D45" i="4"/>
  <c r="D46" i="4"/>
  <c r="D47" i="4"/>
  <c r="D48" i="4"/>
  <c r="D49" i="4"/>
  <c r="D50" i="4"/>
  <c r="C518" i="4"/>
  <c r="D518" i="4"/>
  <c r="C16" i="19"/>
  <c r="D16" i="19"/>
  <c r="C66" i="19" l="1"/>
  <c r="C122" i="19"/>
  <c r="C121" i="19"/>
  <c r="C120" i="19"/>
  <c r="C119" i="19"/>
  <c r="C118" i="19"/>
  <c r="C117" i="19"/>
  <c r="C116" i="19"/>
  <c r="C115" i="19"/>
  <c r="C113" i="19"/>
  <c r="C112" i="19"/>
  <c r="C111" i="19"/>
  <c r="C90" i="19"/>
  <c r="C81" i="19"/>
  <c r="C72" i="19"/>
  <c r="C70" i="19"/>
  <c r="C68" i="19"/>
  <c r="C55" i="19" l="1"/>
  <c r="C198" i="9" l="1"/>
  <c r="I198" i="9" l="1"/>
  <c r="C39" i="12" l="1"/>
  <c r="C12" i="12"/>
  <c r="C373" i="4" l="1"/>
  <c r="C264" i="4"/>
  <c r="C258" i="4"/>
  <c r="C251" i="4"/>
  <c r="C244" i="4"/>
  <c r="C239" i="4"/>
  <c r="C232" i="4"/>
  <c r="C225" i="4"/>
  <c r="C109" i="4"/>
  <c r="C104" i="4"/>
  <c r="C433" i="4" l="1"/>
  <c r="C78" i="6" l="1"/>
  <c r="C38" i="4" l="1"/>
  <c r="C34" i="4"/>
  <c r="C35" i="4"/>
  <c r="I14" i="12" l="1"/>
  <c r="I27" i="12"/>
  <c r="I145" i="9"/>
  <c r="I102" i="7"/>
  <c r="I11" i="7"/>
  <c r="I203" i="6"/>
  <c r="I12" i="6"/>
  <c r="I140" i="19"/>
  <c r="I15" i="19"/>
  <c r="I573" i="4"/>
  <c r="I34" i="4"/>
  <c r="I559" i="4"/>
  <c r="I17" i="4"/>
  <c r="I10" i="4"/>
  <c r="I16" i="4"/>
  <c r="I7" i="4"/>
  <c r="I12" i="4"/>
  <c r="I11" i="4"/>
  <c r="I8" i="4"/>
  <c r="C268" i="9" l="1"/>
  <c r="C241" i="9"/>
  <c r="C137" i="9"/>
  <c r="C300" i="9" l="1"/>
  <c r="I309" i="4" l="1"/>
  <c r="I495" i="4" l="1"/>
  <c r="I496" i="4"/>
  <c r="I273" i="4"/>
  <c r="I45" i="12" l="1"/>
  <c r="C10" i="6"/>
  <c r="C9" i="6"/>
  <c r="C38" i="12" l="1"/>
  <c r="C36" i="12"/>
  <c r="C35" i="12"/>
  <c r="C34" i="12"/>
  <c r="C32" i="12"/>
  <c r="C31" i="12"/>
  <c r="C30" i="12"/>
  <c r="C16" i="12"/>
  <c r="C15" i="12"/>
  <c r="C14" i="12"/>
  <c r="C13" i="12"/>
  <c r="C203" i="6"/>
  <c r="C202" i="6"/>
  <c r="C198" i="6"/>
  <c r="C197" i="6"/>
  <c r="C196" i="6"/>
  <c r="C195" i="6"/>
  <c r="C194" i="6"/>
  <c r="C193" i="6"/>
  <c r="C192" i="6"/>
  <c r="C191" i="6"/>
  <c r="C190" i="6"/>
  <c r="C188" i="6"/>
  <c r="C187" i="6"/>
  <c r="C186" i="6"/>
  <c r="C184" i="6"/>
  <c r="C183" i="6"/>
  <c r="C182" i="6"/>
  <c r="C181" i="6"/>
  <c r="C180" i="6"/>
  <c r="C179" i="6"/>
  <c r="C95" i="6"/>
  <c r="C93" i="6"/>
  <c r="C91" i="6"/>
  <c r="C89" i="6"/>
  <c r="C86" i="6"/>
  <c r="C84" i="6"/>
  <c r="C82" i="6"/>
  <c r="C80" i="6"/>
  <c r="C15" i="6"/>
  <c r="C14" i="6"/>
  <c r="C13" i="6"/>
  <c r="C12" i="6"/>
  <c r="C11" i="6"/>
  <c r="C382" i="9"/>
  <c r="C381" i="9"/>
  <c r="C380" i="9"/>
  <c r="C379" i="9"/>
  <c r="C378" i="9"/>
  <c r="C377" i="9"/>
  <c r="C376" i="9"/>
  <c r="C375" i="9"/>
  <c r="C374" i="9"/>
  <c r="C373" i="9"/>
  <c r="C372" i="9"/>
  <c r="C371" i="9"/>
  <c r="C370" i="9"/>
  <c r="C369" i="9"/>
  <c r="C368" i="9"/>
  <c r="C367" i="9"/>
  <c r="C366" i="9"/>
  <c r="C365" i="9"/>
  <c r="C364" i="9"/>
  <c r="C362" i="9"/>
  <c r="C361" i="9"/>
  <c r="C360" i="9"/>
  <c r="C359" i="9"/>
  <c r="C351" i="9"/>
  <c r="C350" i="9"/>
  <c r="C349" i="9"/>
  <c r="C348" i="9"/>
  <c r="C347" i="9"/>
  <c r="C346" i="9"/>
  <c r="C345" i="9"/>
  <c r="C344" i="9"/>
  <c r="C343" i="9"/>
  <c r="C342" i="9"/>
  <c r="C341" i="9"/>
  <c r="C340" i="9"/>
  <c r="C339" i="9"/>
  <c r="C338" i="9"/>
  <c r="C337" i="9"/>
  <c r="C335" i="9"/>
  <c r="C334" i="9"/>
  <c r="C333" i="9"/>
  <c r="C332" i="9"/>
  <c r="C324" i="9"/>
  <c r="C323" i="9"/>
  <c r="C322" i="9"/>
  <c r="C321" i="9"/>
  <c r="C319" i="9"/>
  <c r="C318" i="9"/>
  <c r="C317" i="9"/>
  <c r="C316" i="9"/>
  <c r="C315" i="9"/>
  <c r="C314" i="9"/>
  <c r="C313" i="9"/>
  <c r="C311" i="9"/>
  <c r="C310" i="9"/>
  <c r="C309" i="9"/>
  <c r="C308" i="9"/>
  <c r="C306" i="9"/>
  <c r="C305" i="9"/>
  <c r="C304" i="9"/>
  <c r="C303" i="9"/>
  <c r="C299" i="9"/>
  <c r="C298" i="9"/>
  <c r="C297" i="9"/>
  <c r="C296" i="9"/>
  <c r="C295" i="9"/>
  <c r="C294" i="9"/>
  <c r="C292" i="9"/>
  <c r="C291" i="9"/>
  <c r="C290" i="9"/>
  <c r="C289" i="9"/>
  <c r="C287" i="9"/>
  <c r="C283" i="9"/>
  <c r="C282" i="9"/>
  <c r="C281" i="9"/>
  <c r="C280" i="9"/>
  <c r="C279" i="9"/>
  <c r="C278" i="9"/>
  <c r="C277" i="9"/>
  <c r="C276" i="9"/>
  <c r="C275" i="9"/>
  <c r="C274" i="9"/>
  <c r="C273" i="9"/>
  <c r="C272" i="9"/>
  <c r="C271" i="9"/>
  <c r="C270" i="9"/>
  <c r="C269" i="9"/>
  <c r="C263" i="9"/>
  <c r="C262" i="9"/>
  <c r="C258" i="9"/>
  <c r="C257" i="9"/>
  <c r="C256" i="9"/>
  <c r="C255" i="9"/>
  <c r="C254" i="9"/>
  <c r="C253" i="9"/>
  <c r="C252" i="9"/>
  <c r="C251" i="9"/>
  <c r="C250" i="9"/>
  <c r="C249" i="9"/>
  <c r="C248" i="9"/>
  <c r="C247" i="9"/>
  <c r="C243" i="9"/>
  <c r="C242" i="9"/>
  <c r="C237" i="9"/>
  <c r="C236" i="9"/>
  <c r="C235" i="9"/>
  <c r="C234" i="9"/>
  <c r="C233" i="9"/>
  <c r="C230" i="9"/>
  <c r="C229" i="9"/>
  <c r="C228" i="9"/>
  <c r="C227" i="9"/>
  <c r="C226" i="9"/>
  <c r="C225" i="9"/>
  <c r="C224" i="9"/>
  <c r="C221" i="9"/>
  <c r="C220" i="9"/>
  <c r="C214" i="9"/>
  <c r="C213" i="9"/>
  <c r="C212" i="9"/>
  <c r="C211" i="9"/>
  <c r="C210" i="9"/>
  <c r="C207" i="9"/>
  <c r="C206" i="9"/>
  <c r="C205" i="9"/>
  <c r="C204" i="9"/>
  <c r="C203" i="9"/>
  <c r="C202" i="9"/>
  <c r="C201" i="9"/>
  <c r="C199" i="9"/>
  <c r="C195" i="9"/>
  <c r="C194" i="9"/>
  <c r="C193" i="9"/>
  <c r="C192" i="9"/>
  <c r="C191" i="9"/>
  <c r="C190" i="9"/>
  <c r="C187" i="9"/>
  <c r="C186" i="9"/>
  <c r="C185" i="9"/>
  <c r="C184" i="9"/>
  <c r="C183" i="9"/>
  <c r="C182" i="9"/>
  <c r="C181" i="9"/>
  <c r="C179" i="9"/>
  <c r="C173" i="9"/>
  <c r="C170" i="9"/>
  <c r="C169" i="9"/>
  <c r="C168" i="9"/>
  <c r="C166" i="9"/>
  <c r="C165" i="9"/>
  <c r="C163" i="9"/>
  <c r="C162" i="9"/>
  <c r="C161" i="9"/>
  <c r="C160" i="9"/>
  <c r="C159" i="9"/>
  <c r="C158" i="9"/>
  <c r="C157" i="9"/>
  <c r="C146" i="9"/>
  <c r="C145" i="9"/>
  <c r="C144" i="9"/>
  <c r="C143" i="9"/>
  <c r="C142" i="9"/>
  <c r="C141" i="9"/>
  <c r="C140" i="9"/>
  <c r="C139" i="9"/>
  <c r="C138" i="9"/>
  <c r="C136" i="9"/>
  <c r="C135" i="9"/>
  <c r="C134" i="9"/>
  <c r="C133" i="9"/>
  <c r="C132" i="9"/>
  <c r="C131" i="9"/>
  <c r="C130" i="9"/>
  <c r="C129" i="9"/>
  <c r="C128" i="9"/>
  <c r="C127" i="9"/>
  <c r="C126" i="9"/>
  <c r="C125" i="9"/>
  <c r="C124" i="9"/>
  <c r="C123" i="9"/>
  <c r="C122" i="9"/>
  <c r="C121" i="9"/>
  <c r="C120" i="9"/>
  <c r="C119" i="9"/>
  <c r="C118" i="9"/>
  <c r="C115" i="9"/>
  <c r="C114" i="9"/>
  <c r="C113" i="9"/>
  <c r="C111" i="9"/>
  <c r="C110" i="9"/>
  <c r="C109" i="9"/>
  <c r="C108" i="9"/>
  <c r="C106" i="9"/>
  <c r="C105" i="9"/>
  <c r="C104" i="9"/>
  <c r="C103" i="9"/>
  <c r="C102" i="9"/>
  <c r="C101" i="9"/>
  <c r="C100" i="9"/>
  <c r="C99" i="9"/>
  <c r="C97" i="9"/>
  <c r="C96" i="9"/>
  <c r="C95" i="9"/>
  <c r="C94" i="9"/>
  <c r="C93" i="9"/>
  <c r="C92" i="9"/>
  <c r="C91" i="9"/>
  <c r="C90" i="9"/>
  <c r="C89" i="9"/>
  <c r="C88" i="9"/>
  <c r="C87" i="9"/>
  <c r="C86" i="9"/>
  <c r="C85" i="9"/>
  <c r="C84" i="9"/>
  <c r="C83" i="9"/>
  <c r="C82" i="9"/>
  <c r="C81" i="9"/>
  <c r="C80" i="9"/>
  <c r="C79" i="9"/>
  <c r="C78" i="9"/>
  <c r="C77" i="9"/>
  <c r="C76" i="9"/>
  <c r="C75" i="9"/>
  <c r="C74" i="9"/>
  <c r="C73" i="9"/>
  <c r="C72" i="9"/>
  <c r="C71" i="9"/>
  <c r="C70" i="9"/>
  <c r="C69" i="9"/>
  <c r="C68" i="9"/>
  <c r="C67" i="9"/>
  <c r="C66" i="9"/>
  <c r="C65" i="9"/>
  <c r="C64" i="9"/>
  <c r="C63" i="9"/>
  <c r="C62" i="9"/>
  <c r="C61" i="9"/>
  <c r="C60" i="9"/>
  <c r="C59" i="9"/>
  <c r="C58" i="9"/>
  <c r="C57" i="9"/>
  <c r="C56" i="9"/>
  <c r="C55" i="9"/>
  <c r="C54" i="9"/>
  <c r="C53" i="9"/>
  <c r="C52" i="9"/>
  <c r="C51" i="9"/>
  <c r="C50" i="9"/>
  <c r="C49" i="9"/>
  <c r="C48" i="9"/>
  <c r="C40" i="9"/>
  <c r="C39" i="9"/>
  <c r="C38" i="9"/>
  <c r="C37" i="9"/>
  <c r="C34" i="9"/>
  <c r="C33" i="9"/>
  <c r="C32" i="9"/>
  <c r="C31" i="9"/>
  <c r="C30" i="9"/>
  <c r="C29" i="9"/>
  <c r="C28" i="9"/>
  <c r="C25" i="9"/>
  <c r="D102" i="7"/>
  <c r="D100" i="7"/>
  <c r="D99" i="7"/>
  <c r="D97" i="7"/>
  <c r="D95" i="7"/>
  <c r="D93" i="7"/>
  <c r="D91" i="7"/>
  <c r="D90" i="7"/>
  <c r="D88" i="7"/>
  <c r="D86" i="7"/>
  <c r="D84" i="7"/>
  <c r="D82" i="7"/>
  <c r="D80" i="7"/>
  <c r="D78" i="7"/>
  <c r="D76" i="7"/>
  <c r="D75" i="7"/>
  <c r="D71" i="7"/>
  <c r="D60" i="7"/>
  <c r="D53" i="7"/>
  <c r="D48" i="7"/>
  <c r="D45" i="7"/>
  <c r="D39" i="7"/>
  <c r="D35" i="7"/>
  <c r="D32" i="7"/>
  <c r="D27" i="7"/>
  <c r="D22" i="7"/>
  <c r="D15" i="7"/>
  <c r="D11" i="7"/>
  <c r="D9" i="7"/>
  <c r="D198" i="6"/>
  <c r="D197" i="6"/>
  <c r="D196" i="6"/>
  <c r="D195" i="6"/>
  <c r="D194" i="6"/>
  <c r="D193" i="6"/>
  <c r="D192" i="6"/>
  <c r="D191" i="6"/>
  <c r="D190" i="6"/>
  <c r="D188" i="6"/>
  <c r="D187" i="6"/>
  <c r="D186" i="6"/>
  <c r="D184" i="6"/>
  <c r="D183" i="6"/>
  <c r="D182" i="6"/>
  <c r="D181" i="6"/>
  <c r="D180" i="6"/>
  <c r="D179" i="6"/>
  <c r="D169" i="6"/>
  <c r="D166" i="6"/>
  <c r="D152" i="6"/>
  <c r="D141" i="6"/>
  <c r="D139" i="6"/>
  <c r="D136" i="6"/>
  <c r="D134" i="6"/>
  <c r="D131" i="6"/>
  <c r="D129" i="6"/>
  <c r="D127" i="6"/>
  <c r="D125" i="6"/>
  <c r="D123" i="6"/>
  <c r="D121" i="6"/>
  <c r="D119" i="6"/>
  <c r="D117" i="6"/>
  <c r="D115" i="6"/>
  <c r="D113" i="6"/>
  <c r="D112" i="6"/>
  <c r="D110" i="6"/>
  <c r="D108" i="6"/>
  <c r="D107" i="6"/>
  <c r="D105" i="6"/>
  <c r="D103" i="6"/>
  <c r="D101" i="6"/>
  <c r="D99" i="6"/>
  <c r="D97" i="6"/>
  <c r="D95" i="6"/>
  <c r="D93" i="6"/>
  <c r="D91" i="6"/>
  <c r="D89" i="6"/>
  <c r="D87" i="6"/>
  <c r="D86" i="6"/>
  <c r="D84" i="6"/>
  <c r="D82" i="6"/>
  <c r="D80" i="6"/>
  <c r="D78" i="6"/>
  <c r="D76" i="6"/>
  <c r="D74" i="6"/>
  <c r="D72" i="6"/>
  <c r="D70" i="6"/>
  <c r="D69" i="6"/>
  <c r="D67" i="6"/>
  <c r="D65" i="6"/>
  <c r="D63" i="6"/>
  <c r="D61" i="6"/>
  <c r="D59" i="6"/>
  <c r="D57" i="6"/>
  <c r="D56" i="6"/>
  <c r="D54" i="6"/>
  <c r="D52" i="6"/>
  <c r="D50" i="6"/>
  <c r="D48" i="6"/>
  <c r="D45" i="6"/>
  <c r="D43" i="6"/>
  <c r="D40" i="6"/>
  <c r="D38" i="6"/>
  <c r="D36" i="6"/>
  <c r="D34" i="6"/>
  <c r="D32" i="6"/>
  <c r="D30" i="6"/>
  <c r="D28" i="6"/>
  <c r="D26" i="6"/>
  <c r="D24" i="6"/>
  <c r="D15" i="6"/>
  <c r="D140" i="19"/>
  <c r="D139" i="19"/>
  <c r="D138" i="19"/>
  <c r="D137" i="19"/>
  <c r="D134" i="19"/>
  <c r="D133" i="19"/>
  <c r="D132" i="19"/>
  <c r="D130" i="19"/>
  <c r="D122" i="19"/>
  <c r="D121" i="19"/>
  <c r="D120" i="19"/>
  <c r="D119" i="19"/>
  <c r="D118" i="19"/>
  <c r="D117" i="19"/>
  <c r="D116" i="19"/>
  <c r="D115" i="19"/>
  <c r="D113" i="19"/>
  <c r="D112" i="19"/>
  <c r="D111" i="19"/>
  <c r="D108" i="19"/>
  <c r="D107" i="19"/>
  <c r="D106" i="19"/>
  <c r="D104" i="19"/>
  <c r="D102" i="19"/>
  <c r="D101" i="19"/>
  <c r="D98" i="19"/>
  <c r="D96" i="19"/>
  <c r="D94" i="19"/>
  <c r="D92" i="19"/>
  <c r="D91" i="19"/>
  <c r="D89" i="19"/>
  <c r="D88" i="19"/>
  <c r="D81" i="19"/>
  <c r="D74" i="19"/>
  <c r="D72" i="19"/>
  <c r="D70" i="19"/>
  <c r="D68" i="19"/>
  <c r="D66" i="19"/>
  <c r="D55" i="19"/>
  <c r="D50" i="19"/>
  <c r="D48" i="19"/>
  <c r="D47" i="19"/>
  <c r="D46" i="19"/>
  <c r="D45" i="19"/>
  <c r="D44" i="19"/>
  <c r="D43" i="19"/>
  <c r="D42" i="19"/>
  <c r="D41" i="19"/>
  <c r="D40" i="19"/>
  <c r="D39" i="19"/>
  <c r="D38" i="19"/>
  <c r="D37" i="19"/>
  <c r="D36" i="19"/>
  <c r="D34" i="19"/>
  <c r="D33" i="19"/>
  <c r="D30" i="19"/>
  <c r="D29" i="19"/>
  <c r="D28" i="19"/>
  <c r="D27" i="19"/>
  <c r="D19" i="19"/>
  <c r="D18" i="19"/>
  <c r="D17" i="19"/>
  <c r="D14" i="19"/>
  <c r="D13" i="19"/>
  <c r="D12" i="19"/>
  <c r="D11" i="19"/>
  <c r="D8" i="19"/>
  <c r="D559" i="4"/>
  <c r="D558" i="4"/>
  <c r="D557" i="4"/>
  <c r="D556" i="4"/>
  <c r="D555" i="4"/>
  <c r="D554" i="4"/>
  <c r="D553" i="4"/>
  <c r="D552" i="4"/>
  <c r="D551" i="4"/>
  <c r="D550" i="4"/>
  <c r="D549" i="4"/>
  <c r="D548" i="4"/>
  <c r="D547" i="4"/>
  <c r="D546" i="4"/>
  <c r="D545" i="4"/>
  <c r="D544" i="4"/>
  <c r="D539" i="4"/>
  <c r="D535" i="4"/>
  <c r="D534" i="4"/>
  <c r="D533" i="4"/>
  <c r="D532" i="4"/>
  <c r="D531" i="4"/>
  <c r="D530" i="4"/>
  <c r="D529" i="4"/>
  <c r="D527" i="4"/>
  <c r="D525" i="4"/>
  <c r="D490" i="4"/>
  <c r="D491" i="4" s="1"/>
  <c r="D488" i="4"/>
  <c r="D489" i="4" s="1"/>
  <c r="D473" i="4"/>
  <c r="D472" i="4"/>
  <c r="D471" i="4"/>
  <c r="D468" i="4"/>
  <c r="D467" i="4"/>
  <c r="D465" i="4"/>
  <c r="D464" i="4"/>
  <c r="D462" i="4"/>
  <c r="D461" i="4"/>
  <c r="D459" i="4"/>
  <c r="D458" i="4"/>
  <c r="D456" i="4"/>
  <c r="D455" i="4"/>
  <c r="D451" i="4"/>
  <c r="D450" i="4"/>
  <c r="D449" i="4"/>
  <c r="D437" i="4"/>
  <c r="D433" i="4"/>
  <c r="D389" i="4"/>
  <c r="D388" i="4"/>
  <c r="D387" i="4"/>
  <c r="D386" i="4"/>
  <c r="D385" i="4"/>
  <c r="D384" i="4"/>
  <c r="D383" i="4"/>
  <c r="D373" i="4"/>
  <c r="D337" i="4"/>
  <c r="D336" i="4"/>
  <c r="D335" i="4"/>
  <c r="D333" i="4"/>
  <c r="D330" i="4"/>
  <c r="D327" i="4"/>
  <c r="D324" i="4"/>
  <c r="D320" i="4"/>
  <c r="D319" i="4"/>
  <c r="D318" i="4"/>
  <c r="D317" i="4"/>
  <c r="D316" i="4"/>
  <c r="D315" i="4"/>
  <c r="D314" i="4"/>
  <c r="D313" i="4"/>
  <c r="D312" i="4"/>
  <c r="D311" i="4"/>
  <c r="D310" i="4"/>
  <c r="D309" i="4"/>
  <c r="D308" i="4"/>
  <c r="D307" i="4"/>
  <c r="D301" i="4"/>
  <c r="D300" i="4"/>
  <c r="D299" i="4"/>
  <c r="D298" i="4"/>
  <c r="D293" i="4"/>
  <c r="D292" i="4"/>
  <c r="D291" i="4"/>
  <c r="D290" i="4"/>
  <c r="D289" i="4"/>
  <c r="D288" i="4"/>
  <c r="D287" i="4"/>
  <c r="D286" i="4"/>
  <c r="D285" i="4"/>
  <c r="D284" i="4"/>
  <c r="D283" i="4"/>
  <c r="D282" i="4"/>
  <c r="D281" i="4"/>
  <c r="D280" i="4"/>
  <c r="D279" i="4"/>
  <c r="D278" i="4"/>
  <c r="D277" i="4"/>
  <c r="D276" i="4"/>
  <c r="D275" i="4"/>
  <c r="D264" i="4"/>
  <c r="D258" i="4"/>
  <c r="D251" i="4"/>
  <c r="D244" i="4"/>
  <c r="D239" i="4"/>
  <c r="D232" i="4"/>
  <c r="D225" i="4"/>
  <c r="D223" i="4"/>
  <c r="D222" i="4"/>
  <c r="D221" i="4"/>
  <c r="D220" i="4"/>
  <c r="D218" i="4"/>
  <c r="D215" i="4"/>
  <c r="D211" i="4"/>
  <c r="D210" i="4"/>
  <c r="D205" i="4"/>
  <c r="D199" i="4"/>
  <c r="D198" i="4"/>
  <c r="D195" i="4"/>
  <c r="D194" i="4"/>
  <c r="D193" i="4"/>
  <c r="D192" i="4"/>
  <c r="D191" i="4"/>
  <c r="D188" i="4"/>
  <c r="D187" i="4"/>
  <c r="D184" i="4"/>
  <c r="D182" i="4"/>
  <c r="D179" i="4"/>
  <c r="D177" i="4"/>
  <c r="D170" i="4"/>
  <c r="D169" i="4"/>
  <c r="D164" i="4"/>
  <c r="D158" i="4"/>
  <c r="D156" i="4"/>
  <c r="D155" i="4"/>
  <c r="D153" i="4"/>
  <c r="D151" i="4"/>
  <c r="D150" i="4"/>
  <c r="D141" i="4"/>
  <c r="D140" i="4"/>
  <c r="D139" i="4"/>
  <c r="D128" i="4"/>
  <c r="D109" i="4"/>
  <c r="D104" i="4"/>
  <c r="D28" i="4"/>
  <c r="D27" i="4"/>
  <c r="D23" i="4"/>
  <c r="D22" i="4"/>
  <c r="D18" i="4"/>
  <c r="D17" i="4"/>
  <c r="D574" i="4"/>
  <c r="D9" i="6"/>
  <c r="D10" i="6"/>
  <c r="D11" i="6"/>
  <c r="D12" i="6"/>
  <c r="D13" i="6"/>
  <c r="D14" i="6"/>
  <c r="D157" i="6"/>
  <c r="D203" i="6"/>
  <c r="D202" i="6"/>
  <c r="D499" i="4" l="1"/>
  <c r="D77" i="6"/>
  <c r="D453" i="4"/>
  <c r="D422" i="4"/>
  <c r="C25" i="12"/>
  <c r="C26" i="9"/>
  <c r="C23" i="9"/>
  <c r="C24" i="9"/>
  <c r="C27" i="9"/>
  <c r="C22" i="9"/>
  <c r="C22" i="4"/>
  <c r="C23" i="4"/>
  <c r="C27" i="4"/>
  <c r="C28" i="4"/>
  <c r="C36" i="4"/>
  <c r="C37" i="4"/>
  <c r="C41" i="4"/>
  <c r="C42" i="4"/>
  <c r="C43" i="4"/>
  <c r="C44" i="4"/>
  <c r="C45" i="4"/>
  <c r="C46" i="4"/>
  <c r="C47" i="4"/>
  <c r="C48" i="4"/>
  <c r="C49" i="4"/>
  <c r="C50" i="4"/>
  <c r="C574" i="4"/>
  <c r="C559" i="4"/>
  <c r="C558" i="4"/>
  <c r="C557" i="4"/>
  <c r="C556" i="4"/>
  <c r="C555" i="4"/>
  <c r="C554" i="4"/>
  <c r="C553" i="4"/>
  <c r="C552" i="4"/>
  <c r="C551" i="4"/>
  <c r="C550" i="4"/>
  <c r="C549" i="4"/>
  <c r="C548" i="4"/>
  <c r="C547" i="4"/>
  <c r="C546" i="4"/>
  <c r="C545" i="4"/>
  <c r="C544" i="4"/>
  <c r="C535" i="4"/>
  <c r="C534" i="4"/>
  <c r="C533" i="4"/>
  <c r="C532" i="4"/>
  <c r="C531" i="4"/>
  <c r="C530" i="4"/>
  <c r="C529" i="4"/>
  <c r="C527" i="4"/>
  <c r="C490" i="4"/>
  <c r="C491" i="4" s="1"/>
  <c r="C488" i="4"/>
  <c r="C489" i="4" s="1"/>
  <c r="C473" i="4"/>
  <c r="C472" i="4"/>
  <c r="C471" i="4"/>
  <c r="C468" i="4"/>
  <c r="C467" i="4"/>
  <c r="C465" i="4"/>
  <c r="C464" i="4"/>
  <c r="C462" i="4"/>
  <c r="C461" i="4"/>
  <c r="C459" i="4"/>
  <c r="C458" i="4"/>
  <c r="C456" i="4"/>
  <c r="C455" i="4"/>
  <c r="C451" i="4"/>
  <c r="C450" i="4"/>
  <c r="C449" i="4"/>
  <c r="C437" i="4"/>
  <c r="C422" i="4" s="1"/>
  <c r="C389" i="4"/>
  <c r="C388" i="4"/>
  <c r="C387" i="4"/>
  <c r="C386" i="4"/>
  <c r="C385" i="4"/>
  <c r="C384" i="4"/>
  <c r="C383" i="4"/>
  <c r="C337" i="4"/>
  <c r="C336" i="4"/>
  <c r="C335" i="4"/>
  <c r="C320" i="4"/>
  <c r="C319" i="4"/>
  <c r="C318" i="4"/>
  <c r="C317" i="4"/>
  <c r="C316" i="4"/>
  <c r="C315" i="4"/>
  <c r="C314" i="4"/>
  <c r="C313" i="4"/>
  <c r="C312" i="4"/>
  <c r="C311" i="4"/>
  <c r="C310" i="4"/>
  <c r="C309" i="4"/>
  <c r="C308" i="4"/>
  <c r="C307" i="4"/>
  <c r="C301" i="4"/>
  <c r="C300" i="4"/>
  <c r="C299" i="4"/>
  <c r="C298" i="4"/>
  <c r="C293" i="4"/>
  <c r="C292" i="4"/>
  <c r="C291" i="4"/>
  <c r="C290" i="4"/>
  <c r="C289" i="4"/>
  <c r="C288" i="4"/>
  <c r="C287" i="4"/>
  <c r="C286" i="4"/>
  <c r="C285" i="4"/>
  <c r="C284" i="4"/>
  <c r="C283" i="4"/>
  <c r="C282" i="4"/>
  <c r="C281" i="4"/>
  <c r="C280" i="4"/>
  <c r="C279" i="4"/>
  <c r="C278" i="4"/>
  <c r="C277" i="4"/>
  <c r="C276" i="4"/>
  <c r="C275" i="4"/>
  <c r="C223" i="4"/>
  <c r="C222" i="4"/>
  <c r="C221" i="4"/>
  <c r="C220" i="4"/>
  <c r="C218" i="4"/>
  <c r="C215" i="4"/>
  <c r="C211" i="4"/>
  <c r="C210" i="4"/>
  <c r="C205" i="4"/>
  <c r="C199" i="4"/>
  <c r="C198" i="4"/>
  <c r="C195" i="4"/>
  <c r="C194" i="4"/>
  <c r="C193" i="4"/>
  <c r="C192" i="4"/>
  <c r="C191" i="4"/>
  <c r="C188" i="4"/>
  <c r="C182" i="4"/>
  <c r="C179" i="4"/>
  <c r="C177" i="4"/>
  <c r="C170" i="4"/>
  <c r="C169" i="4"/>
  <c r="C164" i="4"/>
  <c r="C158" i="4"/>
  <c r="C156" i="4"/>
  <c r="C155" i="4"/>
  <c r="C153" i="4"/>
  <c r="C151" i="4"/>
  <c r="C150" i="4"/>
  <c r="C141" i="4"/>
  <c r="C140" i="4"/>
  <c r="C139" i="4"/>
  <c r="C128" i="4"/>
  <c r="C18" i="4"/>
  <c r="C17" i="4"/>
  <c r="C140" i="19"/>
  <c r="C139" i="19"/>
  <c r="C138" i="19"/>
  <c r="C137" i="19"/>
  <c r="C134" i="19"/>
  <c r="C133" i="19"/>
  <c r="C132" i="19"/>
  <c r="C108" i="19"/>
  <c r="C107" i="19"/>
  <c r="C106" i="19"/>
  <c r="C104" i="19"/>
  <c r="C102" i="19"/>
  <c r="C101" i="19"/>
  <c r="C98" i="19"/>
  <c r="C92" i="19"/>
  <c r="C91" i="19"/>
  <c r="C89" i="19"/>
  <c r="C50" i="19"/>
  <c r="C48" i="19"/>
  <c r="C47" i="19"/>
  <c r="C46" i="19"/>
  <c r="C45" i="19"/>
  <c r="C44" i="19"/>
  <c r="C43" i="19"/>
  <c r="C42" i="19"/>
  <c r="C41" i="19"/>
  <c r="C40" i="19"/>
  <c r="C39" i="19"/>
  <c r="C38" i="19"/>
  <c r="C37" i="19"/>
  <c r="C36" i="19"/>
  <c r="C34" i="19"/>
  <c r="C33" i="19"/>
  <c r="C28" i="19"/>
  <c r="C29" i="19"/>
  <c r="C30" i="19"/>
  <c r="C27" i="19"/>
  <c r="C12" i="19"/>
  <c r="C13" i="19"/>
  <c r="C14" i="19"/>
  <c r="C17" i="19"/>
  <c r="C18" i="19"/>
  <c r="C19" i="19"/>
  <c r="C11" i="19"/>
  <c r="C158" i="6"/>
  <c r="C159" i="6"/>
  <c r="C157" i="6"/>
  <c r="C453" i="4" l="1"/>
  <c r="C8" i="19"/>
  <c r="C166" i="6"/>
  <c r="C152" i="6"/>
  <c r="C141" i="6"/>
  <c r="C139" i="6"/>
  <c r="C136" i="6"/>
  <c r="C134" i="6"/>
  <c r="C131" i="6"/>
  <c r="C129" i="6"/>
  <c r="C127" i="6"/>
  <c r="C125" i="6"/>
  <c r="C123" i="6"/>
  <c r="C121" i="6"/>
  <c r="C119" i="6"/>
  <c r="C117" i="6"/>
  <c r="C115" i="6"/>
  <c r="C113" i="6"/>
  <c r="C112" i="6"/>
  <c r="C110" i="6"/>
  <c r="C108" i="6"/>
  <c r="C107" i="6"/>
  <c r="C105" i="6"/>
  <c r="C103" i="6"/>
  <c r="C101" i="6"/>
  <c r="C99" i="6"/>
  <c r="C97" i="6"/>
  <c r="C87" i="6"/>
  <c r="C77" i="6" s="1"/>
  <c r="C76" i="6"/>
  <c r="C74" i="6"/>
  <c r="C72" i="6"/>
  <c r="C70" i="6"/>
  <c r="C69" i="6"/>
  <c r="C67" i="6"/>
  <c r="C65" i="6"/>
  <c r="C63" i="6"/>
  <c r="C61" i="6"/>
  <c r="C59" i="6"/>
  <c r="C57" i="6"/>
  <c r="C56" i="6"/>
  <c r="C54" i="6"/>
  <c r="C52" i="6"/>
  <c r="C50" i="6"/>
  <c r="C48" i="6"/>
  <c r="C45" i="6"/>
  <c r="C43" i="6"/>
  <c r="C40" i="6"/>
  <c r="C38" i="6"/>
  <c r="C36" i="6"/>
  <c r="C34" i="6"/>
  <c r="C32" i="6"/>
  <c r="C30" i="6"/>
  <c r="C28" i="6"/>
  <c r="C26" i="6"/>
  <c r="C24" i="6"/>
  <c r="C102" i="7"/>
  <c r="C100" i="7"/>
  <c r="C99" i="7"/>
  <c r="C97" i="7"/>
  <c r="C95" i="7"/>
  <c r="C93" i="7"/>
  <c r="C91" i="7"/>
  <c r="C90" i="7"/>
  <c r="C88" i="7"/>
  <c r="C86" i="7"/>
  <c r="C84" i="7"/>
  <c r="C82" i="7"/>
  <c r="C80" i="7"/>
  <c r="C78" i="7"/>
  <c r="C71" i="7"/>
  <c r="C60" i="7"/>
  <c r="C53" i="7"/>
  <c r="C48" i="7"/>
  <c r="C45" i="7"/>
  <c r="C39" i="7"/>
  <c r="C35" i="7"/>
  <c r="C32" i="7"/>
  <c r="C27" i="7"/>
  <c r="C22" i="7"/>
  <c r="C15" i="7"/>
  <c r="C11" i="7"/>
  <c r="C9" i="7"/>
  <c r="C539" i="4"/>
  <c r="C525" i="4"/>
  <c r="C499" i="4" s="1"/>
  <c r="C333" i="4"/>
  <c r="C330" i="4"/>
  <c r="C327" i="4"/>
  <c r="I135" i="19"/>
  <c r="I542" i="4" l="1"/>
  <c r="I355" i="4"/>
  <c r="I356" i="4"/>
  <c r="I357" i="4"/>
  <c r="I296" i="4"/>
  <c r="I139" i="19" l="1"/>
  <c r="I138" i="19"/>
  <c r="I137" i="19"/>
  <c r="I136" i="19"/>
  <c r="B136" i="19"/>
  <c r="B135" i="19"/>
  <c r="I134" i="19"/>
  <c r="I133" i="19"/>
  <c r="I132" i="19"/>
  <c r="I131" i="19"/>
  <c r="B131" i="19"/>
  <c r="I130" i="19"/>
  <c r="I129" i="19"/>
  <c r="I128" i="19"/>
  <c r="B128" i="19"/>
  <c r="I127" i="19"/>
  <c r="I126" i="19"/>
  <c r="I125" i="19"/>
  <c r="I124" i="19"/>
  <c r="B124" i="19"/>
  <c r="I123" i="19"/>
  <c r="B123" i="19"/>
  <c r="I122" i="19"/>
  <c r="B122" i="19"/>
  <c r="B121" i="19"/>
  <c r="I120" i="19"/>
  <c r="B120" i="19"/>
  <c r="I119" i="19"/>
  <c r="B119" i="19"/>
  <c r="I118" i="19"/>
  <c r="B118" i="19"/>
  <c r="I117" i="19"/>
  <c r="B117" i="19"/>
  <c r="I116" i="19"/>
  <c r="B116" i="19"/>
  <c r="I115" i="19"/>
  <c r="B115" i="19"/>
  <c r="I114" i="19"/>
  <c r="B114" i="19"/>
  <c r="I113" i="19"/>
  <c r="B113" i="19"/>
  <c r="I112" i="19"/>
  <c r="B112" i="19"/>
  <c r="I111" i="19"/>
  <c r="B111" i="19"/>
  <c r="I110" i="19"/>
  <c r="B110" i="19"/>
  <c r="I109" i="19"/>
  <c r="B109" i="19"/>
  <c r="B108" i="19"/>
  <c r="I107" i="19"/>
  <c r="B107" i="19"/>
  <c r="I106" i="19"/>
  <c r="B106" i="19"/>
  <c r="I105" i="19"/>
  <c r="B105" i="19"/>
  <c r="I104" i="19"/>
  <c r="I103" i="19"/>
  <c r="B103" i="19"/>
  <c r="I101" i="19"/>
  <c r="I100" i="19"/>
  <c r="B100" i="19"/>
  <c r="I99" i="19"/>
  <c r="B99" i="19"/>
  <c r="I98" i="19"/>
  <c r="I97" i="19"/>
  <c r="B97" i="19"/>
  <c r="I96" i="19"/>
  <c r="I95" i="19"/>
  <c r="B95" i="19"/>
  <c r="I94" i="19"/>
  <c r="B94" i="19"/>
  <c r="B93" i="19"/>
  <c r="I92" i="19"/>
  <c r="B92" i="19"/>
  <c r="I91" i="19"/>
  <c r="B91" i="19"/>
  <c r="I90" i="19"/>
  <c r="B90" i="19"/>
  <c r="I89" i="19"/>
  <c r="B89" i="19"/>
  <c r="I88" i="19"/>
  <c r="B88" i="19"/>
  <c r="I87" i="19"/>
  <c r="B87" i="19"/>
  <c r="I86" i="19"/>
  <c r="B86" i="19"/>
  <c r="I85" i="19"/>
  <c r="B85" i="19"/>
  <c r="I84" i="19"/>
  <c r="B84" i="19"/>
  <c r="I83" i="19"/>
  <c r="B83" i="19"/>
  <c r="I82" i="19"/>
  <c r="B82" i="19"/>
  <c r="I81" i="19"/>
  <c r="I80" i="19"/>
  <c r="B80" i="19"/>
  <c r="I79" i="19"/>
  <c r="B79" i="19"/>
  <c r="I78" i="19"/>
  <c r="B78" i="19"/>
  <c r="I77" i="19"/>
  <c r="B77" i="19"/>
  <c r="I76" i="19"/>
  <c r="B76" i="19"/>
  <c r="I75" i="19"/>
  <c r="B75" i="19"/>
  <c r="I74" i="19"/>
  <c r="B74" i="19"/>
  <c r="I73" i="19"/>
  <c r="B73" i="19"/>
  <c r="I72" i="19"/>
  <c r="I71" i="19"/>
  <c r="B71" i="19"/>
  <c r="I70" i="19"/>
  <c r="I69" i="19"/>
  <c r="B69" i="19"/>
  <c r="I68" i="19"/>
  <c r="I67" i="19"/>
  <c r="B67" i="19"/>
  <c r="I66" i="19"/>
  <c r="I65" i="19"/>
  <c r="B65" i="19"/>
  <c r="I64" i="19"/>
  <c r="B64" i="19"/>
  <c r="I63" i="19"/>
  <c r="B63" i="19"/>
  <c r="I62" i="19"/>
  <c r="B62" i="19"/>
  <c r="I61" i="19"/>
  <c r="B61" i="19"/>
  <c r="I60" i="19"/>
  <c r="B60" i="19"/>
  <c r="I59" i="19"/>
  <c r="B59" i="19"/>
  <c r="I58" i="19"/>
  <c r="B58" i="19"/>
  <c r="I57" i="19"/>
  <c r="B57" i="19"/>
  <c r="I56" i="19"/>
  <c r="B56" i="19"/>
  <c r="I55" i="19"/>
  <c r="B55" i="19"/>
  <c r="I54" i="19"/>
  <c r="B54" i="19"/>
  <c r="I53" i="19"/>
  <c r="B53" i="19"/>
  <c r="I52" i="19"/>
  <c r="B52" i="19"/>
  <c r="I51" i="19"/>
  <c r="B51" i="19"/>
  <c r="B50" i="19"/>
  <c r="I48" i="19"/>
  <c r="B48" i="19"/>
  <c r="I47" i="19"/>
  <c r="B47" i="19"/>
  <c r="I46" i="19"/>
  <c r="B46" i="19"/>
  <c r="I45" i="19"/>
  <c r="B45" i="19"/>
  <c r="I44" i="19"/>
  <c r="B44" i="19"/>
  <c r="I43" i="19"/>
  <c r="B43" i="19"/>
  <c r="I42" i="19"/>
  <c r="B42" i="19"/>
  <c r="I41" i="19"/>
  <c r="B41" i="19"/>
  <c r="I40" i="19"/>
  <c r="B40" i="19"/>
  <c r="I39" i="19"/>
  <c r="B39" i="19"/>
  <c r="I38" i="19"/>
  <c r="B38" i="19"/>
  <c r="I37" i="19"/>
  <c r="B37" i="19"/>
  <c r="B36" i="19"/>
  <c r="I35" i="19"/>
  <c r="B35" i="19"/>
  <c r="I34" i="19"/>
  <c r="B34" i="19"/>
  <c r="I33" i="19"/>
  <c r="B33" i="19"/>
  <c r="I32" i="19"/>
  <c r="B32" i="19"/>
  <c r="I31" i="19"/>
  <c r="B31" i="19"/>
  <c r="I30" i="19"/>
  <c r="B30" i="19"/>
  <c r="I29" i="19"/>
  <c r="B29" i="19"/>
  <c r="I28" i="19"/>
  <c r="B28" i="19"/>
  <c r="I27" i="19"/>
  <c r="B27" i="19"/>
  <c r="I26" i="19"/>
  <c r="B26" i="19"/>
  <c r="I25" i="19"/>
  <c r="B25" i="19"/>
  <c r="I24" i="19"/>
  <c r="B24" i="19"/>
  <c r="I23" i="19"/>
  <c r="B23" i="19"/>
  <c r="I22" i="19"/>
  <c r="B22" i="19"/>
  <c r="I21" i="19"/>
  <c r="B21" i="19"/>
  <c r="I20" i="19"/>
  <c r="B20" i="19"/>
  <c r="B19" i="19"/>
  <c r="I18" i="19"/>
  <c r="B18" i="19"/>
  <c r="I17" i="19"/>
  <c r="B17" i="19"/>
  <c r="I16" i="19"/>
  <c r="B16" i="19"/>
  <c r="B15" i="19"/>
  <c r="I14" i="19"/>
  <c r="B14" i="19"/>
  <c r="I13" i="19"/>
  <c r="B13" i="19"/>
  <c r="I12" i="19"/>
  <c r="B12" i="19"/>
  <c r="I11" i="19"/>
  <c r="B11" i="19"/>
  <c r="I10" i="19"/>
  <c r="B10" i="19"/>
  <c r="I9" i="19"/>
  <c r="B9" i="19"/>
  <c r="I8" i="19"/>
  <c r="B8" i="19"/>
  <c r="I7" i="19"/>
  <c r="B7" i="19"/>
  <c r="I6" i="19"/>
  <c r="B6" i="19"/>
  <c r="I5" i="19"/>
  <c r="I4" i="19"/>
  <c r="B4" i="19"/>
  <c r="I3" i="19"/>
  <c r="B3" i="19"/>
  <c r="I455" i="4" l="1"/>
  <c r="I198" i="4"/>
  <c r="I72" i="4" l="1"/>
  <c r="B45" i="12" l="1"/>
  <c r="B46" i="12"/>
  <c r="B148" i="6"/>
  <c r="B149" i="6"/>
  <c r="B150" i="6"/>
  <c r="I149" i="6"/>
  <c r="I203" i="4" l="1"/>
  <c r="I498" i="4"/>
  <c r="I497" i="4"/>
  <c r="I494" i="4"/>
  <c r="I493" i="4"/>
  <c r="I447" i="4"/>
  <c r="I446" i="4"/>
  <c r="I445" i="4"/>
  <c r="I272" i="4"/>
  <c r="I491" i="4"/>
  <c r="I489" i="4"/>
  <c r="I333" i="4"/>
  <c r="I330" i="4"/>
  <c r="I327" i="4"/>
  <c r="I539" i="4"/>
  <c r="B31" i="9"/>
  <c r="B32" i="9"/>
  <c r="B33" i="9"/>
  <c r="B17" i="9"/>
  <c r="B18" i="9"/>
  <c r="B19" i="9"/>
  <c r="B20" i="9"/>
  <c r="B21" i="9"/>
  <c r="B11" i="12"/>
  <c r="B41" i="12"/>
  <c r="B42" i="12"/>
  <c r="B43" i="12"/>
  <c r="B44" i="12"/>
  <c r="I130" i="6"/>
  <c r="I131" i="6"/>
  <c r="B88" i="6"/>
  <c r="B90" i="6"/>
  <c r="B92" i="6"/>
  <c r="B94" i="6"/>
  <c r="B81" i="6"/>
  <c r="B83" i="6"/>
  <c r="B85" i="6"/>
  <c r="B79" i="6"/>
  <c r="I574" i="4"/>
  <c r="I572" i="4"/>
  <c r="I571" i="4"/>
  <c r="I570" i="4"/>
  <c r="I569" i="4"/>
  <c r="I568" i="4"/>
  <c r="I567" i="4"/>
  <c r="I566" i="4"/>
  <c r="I565" i="4"/>
  <c r="I564" i="4"/>
  <c r="I563" i="4"/>
  <c r="I562" i="4"/>
  <c r="I561" i="4"/>
  <c r="I560" i="4"/>
  <c r="I558" i="4"/>
  <c r="I557" i="4"/>
  <c r="I556" i="4"/>
  <c r="I555" i="4"/>
  <c r="I554" i="4"/>
  <c r="I553" i="4"/>
  <c r="I552" i="4"/>
  <c r="I551" i="4"/>
  <c r="I550" i="4"/>
  <c r="I549" i="4"/>
  <c r="I548" i="4"/>
  <c r="I547" i="4"/>
  <c r="I546" i="4"/>
  <c r="I545" i="4"/>
  <c r="I544" i="4"/>
  <c r="I543" i="4"/>
  <c r="I541" i="4"/>
  <c r="I540" i="4"/>
  <c r="I538" i="4"/>
  <c r="I537" i="4"/>
  <c r="I536" i="4"/>
  <c r="I535" i="4"/>
  <c r="I534" i="4"/>
  <c r="I533" i="4"/>
  <c r="I532" i="4"/>
  <c r="I531" i="4"/>
  <c r="I530" i="4"/>
  <c r="I529" i="4"/>
  <c r="I528" i="4"/>
  <c r="I527" i="4"/>
  <c r="I526" i="4"/>
  <c r="I525" i="4"/>
  <c r="I524" i="4"/>
  <c r="I523" i="4"/>
  <c r="I522" i="4"/>
  <c r="I521" i="4"/>
  <c r="I520" i="4"/>
  <c r="I519" i="4"/>
  <c r="I518" i="4"/>
  <c r="I517" i="4"/>
  <c r="I516" i="4"/>
  <c r="I515" i="4"/>
  <c r="I514" i="4"/>
  <c r="I513" i="4"/>
  <c r="I512" i="4"/>
  <c r="I511" i="4"/>
  <c r="I510" i="4"/>
  <c r="I509" i="4"/>
  <c r="I508" i="4"/>
  <c r="I507" i="4"/>
  <c r="I506" i="4"/>
  <c r="I505" i="4"/>
  <c r="I504" i="4"/>
  <c r="I503" i="4"/>
  <c r="I502" i="4"/>
  <c r="I500" i="4"/>
  <c r="I499" i="4"/>
  <c r="I492" i="4"/>
  <c r="I490" i="4"/>
  <c r="I488" i="4"/>
  <c r="I487" i="4"/>
  <c r="I486" i="4"/>
  <c r="I485" i="4"/>
  <c r="I484" i="4"/>
  <c r="I483" i="4"/>
  <c r="I482" i="4"/>
  <c r="I481" i="4"/>
  <c r="I480" i="4"/>
  <c r="I479" i="4"/>
  <c r="I478" i="4"/>
  <c r="I477" i="4"/>
  <c r="I476" i="4"/>
  <c r="I475" i="4"/>
  <c r="I474" i="4"/>
  <c r="I473" i="4"/>
  <c r="I472" i="4"/>
  <c r="I471" i="4"/>
  <c r="I470" i="4"/>
  <c r="I469" i="4"/>
  <c r="I468" i="4"/>
  <c r="I467" i="4"/>
  <c r="I466" i="4"/>
  <c r="I465" i="4"/>
  <c r="I464" i="4"/>
  <c r="I463" i="4"/>
  <c r="I462" i="4"/>
  <c r="I461" i="4"/>
  <c r="I460" i="4"/>
  <c r="I459" i="4"/>
  <c r="I458" i="4"/>
  <c r="I457" i="4"/>
  <c r="I456" i="4"/>
  <c r="I454" i="4"/>
  <c r="I452" i="4"/>
  <c r="I451" i="4"/>
  <c r="I450" i="4"/>
  <c r="I449" i="4"/>
  <c r="I448" i="4"/>
  <c r="I444" i="4"/>
  <c r="I443" i="4"/>
  <c r="I442" i="4"/>
  <c r="I441" i="4"/>
  <c r="I440" i="4"/>
  <c r="I439" i="4"/>
  <c r="I438" i="4"/>
  <c r="I437" i="4"/>
  <c r="I436" i="4"/>
  <c r="I435" i="4"/>
  <c r="I434" i="4"/>
  <c r="I433" i="4"/>
  <c r="I432" i="4"/>
  <c r="I431" i="4"/>
  <c r="I430" i="4"/>
  <c r="I429" i="4"/>
  <c r="I428" i="4"/>
  <c r="I427" i="4"/>
  <c r="I426" i="4"/>
  <c r="I425" i="4"/>
  <c r="I424" i="4"/>
  <c r="I423" i="4"/>
  <c r="I422" i="4"/>
  <c r="I420" i="4"/>
  <c r="I419" i="4"/>
  <c r="I418" i="4"/>
  <c r="I417" i="4"/>
  <c r="I416" i="4"/>
  <c r="I415" i="4"/>
  <c r="I414" i="4"/>
  <c r="I413" i="4"/>
  <c r="I412" i="4"/>
  <c r="I411" i="4"/>
  <c r="I410" i="4"/>
  <c r="I409" i="4"/>
  <c r="I408" i="4"/>
  <c r="I407" i="4"/>
  <c r="I406" i="4"/>
  <c r="I405" i="4"/>
  <c r="I404" i="4"/>
  <c r="I403" i="4"/>
  <c r="I402" i="4"/>
  <c r="I401" i="4"/>
  <c r="I400" i="4"/>
  <c r="I399" i="4"/>
  <c r="I398" i="4"/>
  <c r="I397" i="4"/>
  <c r="I396" i="4"/>
  <c r="I395" i="4"/>
  <c r="I394" i="4"/>
  <c r="I393" i="4"/>
  <c r="I392" i="4"/>
  <c r="I391" i="4"/>
  <c r="I389" i="4"/>
  <c r="I388" i="4"/>
  <c r="I387" i="4"/>
  <c r="I386" i="4"/>
  <c r="I385" i="4"/>
  <c r="I384" i="4"/>
  <c r="I383" i="4"/>
  <c r="I382" i="4"/>
  <c r="I381" i="4"/>
  <c r="I380" i="4"/>
  <c r="I379" i="4"/>
  <c r="I378" i="4"/>
  <c r="I377" i="4"/>
  <c r="I376" i="4"/>
  <c r="I375" i="4"/>
  <c r="I374" i="4"/>
  <c r="I373" i="4"/>
  <c r="I372" i="4"/>
  <c r="I371" i="4"/>
  <c r="I370" i="4"/>
  <c r="I369" i="4"/>
  <c r="I368" i="4"/>
  <c r="I367" i="4"/>
  <c r="I366" i="4"/>
  <c r="I365" i="4"/>
  <c r="I364" i="4"/>
  <c r="I363" i="4"/>
  <c r="I362" i="4"/>
  <c r="I361" i="4"/>
  <c r="I360" i="4"/>
  <c r="I359" i="4"/>
  <c r="I354" i="4"/>
  <c r="I351" i="4"/>
  <c r="I350" i="4"/>
  <c r="I349" i="4"/>
  <c r="I348" i="4"/>
  <c r="I347" i="4"/>
  <c r="I346" i="4"/>
  <c r="I345" i="4"/>
  <c r="I344" i="4"/>
  <c r="I343" i="4"/>
  <c r="I342" i="4"/>
  <c r="I341" i="4"/>
  <c r="I340" i="4"/>
  <c r="I339" i="4"/>
  <c r="I338" i="4"/>
  <c r="I337" i="4"/>
  <c r="I336" i="4"/>
  <c r="I335" i="4"/>
  <c r="I334" i="4"/>
  <c r="I332" i="4"/>
  <c r="I331" i="4"/>
  <c r="I329" i="4"/>
  <c r="I328" i="4"/>
  <c r="I326" i="4"/>
  <c r="I325" i="4"/>
  <c r="I323" i="4"/>
  <c r="I322" i="4"/>
  <c r="I321" i="4"/>
  <c r="I320" i="4"/>
  <c r="I319" i="4"/>
  <c r="I318" i="4"/>
  <c r="I317" i="4"/>
  <c r="I316" i="4"/>
  <c r="I315" i="4"/>
  <c r="I314" i="4"/>
  <c r="I313" i="4"/>
  <c r="I312" i="4"/>
  <c r="I311" i="4"/>
  <c r="I310" i="4"/>
  <c r="I308" i="4"/>
  <c r="I307" i="4"/>
  <c r="I305" i="4"/>
  <c r="I304" i="4"/>
  <c r="I303" i="4"/>
  <c r="I302" i="4"/>
  <c r="I301" i="4"/>
  <c r="I300" i="4"/>
  <c r="I299" i="4"/>
  <c r="I298" i="4"/>
  <c r="I297" i="4"/>
  <c r="I295" i="4"/>
  <c r="I294" i="4"/>
  <c r="I293" i="4"/>
  <c r="I292" i="4"/>
  <c r="I291" i="4"/>
  <c r="I290" i="4"/>
  <c r="I289" i="4"/>
  <c r="I288" i="4"/>
  <c r="I287" i="4"/>
  <c r="I286" i="4"/>
  <c r="I285" i="4"/>
  <c r="I284" i="4"/>
  <c r="I283" i="4"/>
  <c r="I282" i="4"/>
  <c r="I281" i="4"/>
  <c r="I280" i="4"/>
  <c r="I279" i="4"/>
  <c r="I278" i="4"/>
  <c r="I277" i="4"/>
  <c r="I276" i="4"/>
  <c r="I275" i="4"/>
  <c r="I274" i="4"/>
  <c r="I271" i="4"/>
  <c r="I268" i="4"/>
  <c r="I267" i="4"/>
  <c r="I266" i="4"/>
  <c r="I265" i="4"/>
  <c r="I264" i="4"/>
  <c r="I262" i="4"/>
  <c r="I261" i="4"/>
  <c r="I260" i="4"/>
  <c r="I259" i="4"/>
  <c r="I258" i="4"/>
  <c r="I257" i="4"/>
  <c r="I256" i="4"/>
  <c r="I255" i="4"/>
  <c r="I254" i="4"/>
  <c r="I253" i="4"/>
  <c r="I252" i="4"/>
  <c r="I251" i="4"/>
  <c r="I250" i="4"/>
  <c r="I249" i="4"/>
  <c r="I248" i="4"/>
  <c r="I247" i="4"/>
  <c r="I246" i="4"/>
  <c r="I245" i="4"/>
  <c r="I244" i="4"/>
  <c r="I243" i="4"/>
  <c r="I242" i="4"/>
  <c r="I241" i="4"/>
  <c r="I240" i="4"/>
  <c r="I239" i="4"/>
  <c r="I238" i="4"/>
  <c r="I237" i="4"/>
  <c r="I236" i="4"/>
  <c r="I235" i="4"/>
  <c r="I234" i="4"/>
  <c r="I233" i="4"/>
  <c r="I232" i="4"/>
  <c r="I231" i="4"/>
  <c r="I230" i="4"/>
  <c r="I229" i="4"/>
  <c r="I228" i="4"/>
  <c r="I227" i="4"/>
  <c r="I226" i="4"/>
  <c r="I224" i="4"/>
  <c r="I223" i="4"/>
  <c r="I222" i="4"/>
  <c r="I221" i="4"/>
  <c r="I220" i="4"/>
  <c r="I219" i="4"/>
  <c r="I218" i="4"/>
  <c r="I217" i="4"/>
  <c r="I216" i="4"/>
  <c r="I215" i="4"/>
  <c r="I214" i="4"/>
  <c r="I213" i="4"/>
  <c r="I212" i="4"/>
  <c r="I211" i="4"/>
  <c r="I210" i="4"/>
  <c r="I209" i="4"/>
  <c r="I208" i="4"/>
  <c r="I207" i="4"/>
  <c r="I206" i="4"/>
  <c r="I205" i="4"/>
  <c r="I204" i="4"/>
  <c r="I202" i="4"/>
  <c r="I201" i="4"/>
  <c r="I200" i="4"/>
  <c r="I199" i="4"/>
  <c r="I197" i="4"/>
  <c r="I196" i="4"/>
  <c r="I195" i="4"/>
  <c r="I194" i="4"/>
  <c r="I193" i="4"/>
  <c r="I192" i="4"/>
  <c r="I191" i="4"/>
  <c r="I190" i="4"/>
  <c r="I189" i="4"/>
  <c r="I188" i="4"/>
  <c r="I187" i="4"/>
  <c r="I186" i="4"/>
  <c r="I185" i="4"/>
  <c r="I184" i="4"/>
  <c r="I183" i="4"/>
  <c r="I182" i="4"/>
  <c r="I181" i="4"/>
  <c r="I180" i="4"/>
  <c r="I179" i="4"/>
  <c r="I178" i="4"/>
  <c r="I177" i="4"/>
  <c r="I176" i="4"/>
  <c r="I175" i="4"/>
  <c r="I174" i="4"/>
  <c r="I173" i="4"/>
  <c r="I172" i="4"/>
  <c r="I171" i="4"/>
  <c r="I170" i="4"/>
  <c r="I169" i="4"/>
  <c r="I168" i="4"/>
  <c r="I167" i="4"/>
  <c r="I166" i="4"/>
  <c r="I165" i="4"/>
  <c r="I164" i="4"/>
  <c r="I163" i="4"/>
  <c r="I161" i="4"/>
  <c r="I160" i="4"/>
  <c r="I159" i="4"/>
  <c r="I158" i="4"/>
  <c r="I157" i="4"/>
  <c r="I156" i="4"/>
  <c r="I155" i="4"/>
  <c r="I154" i="4"/>
  <c r="I153" i="4"/>
  <c r="I152" i="4"/>
  <c r="I151" i="4"/>
  <c r="I149" i="4"/>
  <c r="I148" i="4"/>
  <c r="I147" i="4"/>
  <c r="I146" i="4"/>
  <c r="I145" i="4"/>
  <c r="I144" i="4"/>
  <c r="I143" i="4"/>
  <c r="I142" i="4"/>
  <c r="I141" i="4"/>
  <c r="I140" i="4"/>
  <c r="I138" i="4"/>
  <c r="I137" i="4"/>
  <c r="I136" i="4"/>
  <c r="I135" i="4"/>
  <c r="I134" i="4"/>
  <c r="I133" i="4"/>
  <c r="I132" i="4"/>
  <c r="I131" i="4"/>
  <c r="I130" i="4"/>
  <c r="I129" i="4"/>
  <c r="I128" i="4"/>
  <c r="I127" i="4"/>
  <c r="I126" i="4"/>
  <c r="I125" i="4"/>
  <c r="I124" i="4"/>
  <c r="I123" i="4"/>
  <c r="I122" i="4"/>
  <c r="I121" i="4"/>
  <c r="I120" i="4"/>
  <c r="I119" i="4"/>
  <c r="I118" i="4"/>
  <c r="I117" i="4"/>
  <c r="I116" i="4"/>
  <c r="I115" i="4"/>
  <c r="I114" i="4"/>
  <c r="I113" i="4"/>
  <c r="I112" i="4"/>
  <c r="I111" i="4"/>
  <c r="I110" i="4"/>
  <c r="I109" i="4"/>
  <c r="I108" i="4"/>
  <c r="I107" i="4"/>
  <c r="I106" i="4"/>
  <c r="I105" i="4"/>
  <c r="I104" i="4"/>
  <c r="I103" i="4"/>
  <c r="I102" i="4"/>
  <c r="I101" i="4"/>
  <c r="I100" i="4"/>
  <c r="I99" i="4"/>
  <c r="I98" i="4"/>
  <c r="I97" i="4"/>
  <c r="I96" i="4"/>
  <c r="I95" i="4"/>
  <c r="I94" i="4"/>
  <c r="I93" i="4"/>
  <c r="I92" i="4"/>
  <c r="I91" i="4"/>
  <c r="I90" i="4"/>
  <c r="I89" i="4"/>
  <c r="I88" i="4"/>
  <c r="I87" i="4"/>
  <c r="I86" i="4"/>
  <c r="I85" i="4"/>
  <c r="I84" i="4"/>
  <c r="I83" i="4"/>
  <c r="I82" i="4"/>
  <c r="I81" i="4"/>
  <c r="I80" i="4"/>
  <c r="I79" i="4"/>
  <c r="I78" i="4"/>
  <c r="I77" i="4"/>
  <c r="I76" i="4"/>
  <c r="I75" i="4"/>
  <c r="I74" i="4"/>
  <c r="I73" i="4"/>
  <c r="I71" i="4"/>
  <c r="I70" i="4"/>
  <c r="I69" i="4"/>
  <c r="I68" i="4"/>
  <c r="I67" i="4"/>
  <c r="I66" i="4"/>
  <c r="I65" i="4"/>
  <c r="I64" i="4"/>
  <c r="I63" i="4"/>
  <c r="I62" i="4"/>
  <c r="I61" i="4"/>
  <c r="I60" i="4"/>
  <c r="I59" i="4"/>
  <c r="I58" i="4"/>
  <c r="I57" i="4"/>
  <c r="I56" i="4"/>
  <c r="I55" i="4"/>
  <c r="I54" i="4"/>
  <c r="I52" i="4"/>
  <c r="I51" i="4"/>
  <c r="I50" i="4"/>
  <c r="I49" i="4"/>
  <c r="I48" i="4"/>
  <c r="I47" i="4"/>
  <c r="I46" i="4"/>
  <c r="I45" i="4"/>
  <c r="I44" i="4"/>
  <c r="I43" i="4"/>
  <c r="I42" i="4"/>
  <c r="I41" i="4"/>
  <c r="I40" i="4"/>
  <c r="I39" i="4"/>
  <c r="I38" i="4"/>
  <c r="I37" i="4"/>
  <c r="I36" i="4"/>
  <c r="I35" i="4"/>
  <c r="I33" i="4"/>
  <c r="I32" i="4"/>
  <c r="I31" i="4"/>
  <c r="I30" i="4"/>
  <c r="I29" i="4"/>
  <c r="I28" i="4"/>
  <c r="I27" i="4"/>
  <c r="I26" i="4"/>
  <c r="I25" i="4"/>
  <c r="I24" i="4"/>
  <c r="I23" i="4"/>
  <c r="I22" i="4"/>
  <c r="I21" i="4"/>
  <c r="I20" i="4"/>
  <c r="I19" i="4"/>
  <c r="I18" i="4"/>
  <c r="I15" i="4"/>
  <c r="I14" i="4"/>
  <c r="I13" i="4"/>
  <c r="I9" i="4"/>
  <c r="I6" i="4"/>
  <c r="I5" i="4"/>
  <c r="I4" i="4"/>
  <c r="I3" i="4"/>
  <c r="I58" i="6"/>
  <c r="I6" i="9"/>
  <c r="I7" i="9"/>
  <c r="I8" i="9"/>
  <c r="I9" i="9"/>
  <c r="I10" i="9"/>
  <c r="I11" i="9"/>
  <c r="I12" i="9"/>
  <c r="I13" i="9"/>
  <c r="I14" i="9"/>
  <c r="I15" i="9"/>
  <c r="I16" i="9"/>
  <c r="I17" i="9"/>
  <c r="I18" i="9"/>
  <c r="I19" i="9"/>
  <c r="I20" i="9"/>
  <c r="I21" i="9"/>
  <c r="I22" i="9"/>
  <c r="I23" i="9"/>
  <c r="I24" i="9"/>
  <c r="I25" i="9"/>
  <c r="I26" i="9"/>
  <c r="I27" i="9"/>
  <c r="I28" i="9"/>
  <c r="I29" i="9"/>
  <c r="I30" i="9"/>
  <c r="I31" i="9"/>
  <c r="I32" i="9"/>
  <c r="I33" i="9"/>
  <c r="I34" i="9"/>
  <c r="I36" i="9"/>
  <c r="I37" i="9"/>
  <c r="I38" i="9"/>
  <c r="I39" i="9"/>
  <c r="I40" i="9"/>
  <c r="I45" i="9"/>
  <c r="I46" i="9"/>
  <c r="I48" i="9"/>
  <c r="I49" i="9"/>
  <c r="I50" i="9"/>
  <c r="I51" i="9"/>
  <c r="I52" i="9"/>
  <c r="I53" i="9"/>
  <c r="I54" i="9"/>
  <c r="I55" i="9"/>
  <c r="I56" i="9"/>
  <c r="I57" i="9"/>
  <c r="I58" i="9"/>
  <c r="I59" i="9"/>
  <c r="I60" i="9"/>
  <c r="I61" i="9"/>
  <c r="I62" i="9"/>
  <c r="I63" i="9"/>
  <c r="I64" i="9"/>
  <c r="I65" i="9"/>
  <c r="I66" i="9"/>
  <c r="I67" i="9"/>
  <c r="I68" i="9"/>
  <c r="I69" i="9"/>
  <c r="I70" i="9"/>
  <c r="I71" i="9"/>
  <c r="I72" i="9"/>
  <c r="I73" i="9"/>
  <c r="I74" i="9"/>
  <c r="I75" i="9"/>
  <c r="I76" i="9"/>
  <c r="I77" i="9"/>
  <c r="I78" i="9"/>
  <c r="I79" i="9"/>
  <c r="I80" i="9"/>
  <c r="I81" i="9"/>
  <c r="I82" i="9"/>
  <c r="I83" i="9"/>
  <c r="I84" i="9"/>
  <c r="I85" i="9"/>
  <c r="I86" i="9"/>
  <c r="I87" i="9"/>
  <c r="I88" i="9"/>
  <c r="I89" i="9"/>
  <c r="I90" i="9"/>
  <c r="I91" i="9"/>
  <c r="I92" i="9"/>
  <c r="I93" i="9"/>
  <c r="I94" i="9"/>
  <c r="I97" i="9"/>
  <c r="I98" i="9"/>
  <c r="I99" i="9"/>
  <c r="I100" i="9"/>
  <c r="I101" i="9"/>
  <c r="I102" i="9"/>
  <c r="I103" i="9"/>
  <c r="I104" i="9"/>
  <c r="I105" i="9"/>
  <c r="I106" i="9"/>
  <c r="I108" i="9"/>
  <c r="I109" i="9"/>
  <c r="I110" i="9"/>
  <c r="I111" i="9"/>
  <c r="I112" i="9"/>
  <c r="I113" i="9"/>
  <c r="I114" i="9"/>
  <c r="I115" i="9"/>
  <c r="I118" i="9"/>
  <c r="I119" i="9"/>
  <c r="I120" i="9"/>
  <c r="I121" i="9"/>
  <c r="I122" i="9"/>
  <c r="I123" i="9"/>
  <c r="I124" i="9"/>
  <c r="I125" i="9"/>
  <c r="I126" i="9"/>
  <c r="I127" i="9"/>
  <c r="I128" i="9"/>
  <c r="I129" i="9"/>
  <c r="I130" i="9"/>
  <c r="I131" i="9"/>
  <c r="I132" i="9"/>
  <c r="I133" i="9"/>
  <c r="I134" i="9"/>
  <c r="I135" i="9"/>
  <c r="I136" i="9"/>
  <c r="I137" i="9"/>
  <c r="I138" i="9"/>
  <c r="I139" i="9"/>
  <c r="I140" i="9"/>
  <c r="I141" i="9"/>
  <c r="I142" i="9"/>
  <c r="I143" i="9"/>
  <c r="I144" i="9"/>
  <c r="I146" i="9"/>
  <c r="I147" i="9"/>
  <c r="I148" i="9"/>
  <c r="I149" i="9"/>
  <c r="I150" i="9"/>
  <c r="I151" i="9"/>
  <c r="I152" i="9"/>
  <c r="I153" i="9"/>
  <c r="I155" i="9"/>
  <c r="I156" i="9"/>
  <c r="I157" i="9"/>
  <c r="I158" i="9"/>
  <c r="I159" i="9"/>
  <c r="I160" i="9"/>
  <c r="I161" i="9"/>
  <c r="I162" i="9"/>
  <c r="I163" i="9"/>
  <c r="I165" i="9"/>
  <c r="I167" i="9"/>
  <c r="I168" i="9"/>
  <c r="I169" i="9"/>
  <c r="I170" i="9"/>
  <c r="I172" i="9"/>
  <c r="I173" i="9"/>
  <c r="I174" i="9"/>
  <c r="I176" i="9"/>
  <c r="I179" i="9"/>
  <c r="I180" i="9"/>
  <c r="I181" i="9"/>
  <c r="I183" i="9"/>
  <c r="I184" i="9"/>
  <c r="I185" i="9"/>
  <c r="I186" i="9"/>
  <c r="I187" i="9"/>
  <c r="I190" i="9"/>
  <c r="I191" i="9"/>
  <c r="I192" i="9"/>
  <c r="I193" i="9"/>
  <c r="I194" i="9"/>
  <c r="I195" i="9"/>
  <c r="I196" i="9"/>
  <c r="I197" i="9"/>
  <c r="I199" i="9"/>
  <c r="I200" i="9"/>
  <c r="I201" i="9"/>
  <c r="I203" i="9"/>
  <c r="I204" i="9"/>
  <c r="I205" i="9"/>
  <c r="I206" i="9"/>
  <c r="I207" i="9"/>
  <c r="I210" i="9"/>
  <c r="I211" i="9"/>
  <c r="I212" i="9"/>
  <c r="I213" i="9"/>
  <c r="I214" i="9"/>
  <c r="I215" i="9"/>
  <c r="I216" i="9"/>
  <c r="I219" i="9"/>
  <c r="I220" i="9"/>
  <c r="I221" i="9"/>
  <c r="I223" i="9"/>
  <c r="I224" i="9"/>
  <c r="I226" i="9"/>
  <c r="I227" i="9"/>
  <c r="I228" i="9"/>
  <c r="I229" i="9"/>
  <c r="I230" i="9"/>
  <c r="I233" i="9"/>
  <c r="I234" i="9"/>
  <c r="I235" i="9"/>
  <c r="I236" i="9"/>
  <c r="I237" i="9"/>
  <c r="I238" i="9"/>
  <c r="I239" i="9"/>
  <c r="I241" i="9"/>
  <c r="I242" i="9"/>
  <c r="I243" i="9"/>
  <c r="I244" i="9"/>
  <c r="I245" i="9"/>
  <c r="I246" i="9"/>
  <c r="I247" i="9"/>
  <c r="I249" i="9"/>
  <c r="I250" i="9"/>
  <c r="I251" i="9"/>
  <c r="I252" i="9"/>
  <c r="I253" i="9"/>
  <c r="I254" i="9"/>
  <c r="I259" i="9"/>
  <c r="I260" i="9"/>
  <c r="I262" i="9"/>
  <c r="I263" i="9"/>
  <c r="I264" i="9"/>
  <c r="I265" i="9"/>
  <c r="I266" i="9"/>
  <c r="I267" i="9"/>
  <c r="I268" i="9"/>
  <c r="I270" i="9"/>
  <c r="I271" i="9"/>
  <c r="I272" i="9"/>
  <c r="I273" i="9"/>
  <c r="I274" i="9"/>
  <c r="I275" i="9"/>
  <c r="I276" i="9"/>
  <c r="I277" i="9"/>
  <c r="I278" i="9"/>
  <c r="I279" i="9"/>
  <c r="I280" i="9"/>
  <c r="I281" i="9"/>
  <c r="I282" i="9"/>
  <c r="I283" i="9"/>
  <c r="I285" i="9"/>
  <c r="I287" i="9"/>
  <c r="I289" i="9"/>
  <c r="I290" i="9"/>
  <c r="I291" i="9"/>
  <c r="I292" i="9"/>
  <c r="I293" i="9"/>
  <c r="I294" i="9"/>
  <c r="I296" i="9"/>
  <c r="I297" i="9"/>
  <c r="I298" i="9"/>
  <c r="I299" i="9"/>
  <c r="I300" i="9"/>
  <c r="I303" i="9"/>
  <c r="I304" i="9"/>
  <c r="I305" i="9"/>
  <c r="I306" i="9"/>
  <c r="I307" i="9"/>
  <c r="I308" i="9"/>
  <c r="I309" i="9"/>
  <c r="I310" i="9"/>
  <c r="I311" i="9"/>
  <c r="I312" i="9"/>
  <c r="I313" i="9"/>
  <c r="I315" i="9"/>
  <c r="I316" i="9"/>
  <c r="I317" i="9"/>
  <c r="I318" i="9"/>
  <c r="I319" i="9"/>
  <c r="I321" i="9"/>
  <c r="I322" i="9"/>
  <c r="I323" i="9"/>
  <c r="I324" i="9"/>
  <c r="I325" i="9"/>
  <c r="I326" i="9"/>
  <c r="I328" i="9"/>
  <c r="I329" i="9"/>
  <c r="I330" i="9"/>
  <c r="I331" i="9"/>
  <c r="I332" i="9"/>
  <c r="I333" i="9"/>
  <c r="I334" i="9"/>
  <c r="I335" i="9"/>
  <c r="I336" i="9"/>
  <c r="I337" i="9"/>
  <c r="I339" i="9"/>
  <c r="I340" i="9"/>
  <c r="I341" i="9"/>
  <c r="I342" i="9"/>
  <c r="I343" i="9"/>
  <c r="I344" i="9"/>
  <c r="I345" i="9"/>
  <c r="I346" i="9"/>
  <c r="I347" i="9"/>
  <c r="I348" i="9"/>
  <c r="I349" i="9"/>
  <c r="I350" i="9"/>
  <c r="I351" i="9"/>
  <c r="I352" i="9"/>
  <c r="I353" i="9"/>
  <c r="I355" i="9"/>
  <c r="I356" i="9"/>
  <c r="I357" i="9"/>
  <c r="I358" i="9"/>
  <c r="I359" i="9"/>
  <c r="I360" i="9"/>
  <c r="I361" i="9"/>
  <c r="I362" i="9"/>
  <c r="I363" i="9"/>
  <c r="I364" i="9"/>
  <c r="I366" i="9"/>
  <c r="I367" i="9"/>
  <c r="I368" i="9"/>
  <c r="I369" i="9"/>
  <c r="I370" i="9"/>
  <c r="I371" i="9"/>
  <c r="I372" i="9"/>
  <c r="I373" i="9"/>
  <c r="I374" i="9"/>
  <c r="I375" i="9"/>
  <c r="I376" i="9"/>
  <c r="I377" i="9"/>
  <c r="I378" i="9"/>
  <c r="I379" i="9"/>
  <c r="I380" i="9"/>
  <c r="I381" i="9"/>
  <c r="I382" i="9"/>
  <c r="I3" i="9"/>
  <c r="I4" i="7"/>
  <c r="I5" i="7"/>
  <c r="I6" i="7"/>
  <c r="I7" i="7"/>
  <c r="I8" i="7"/>
  <c r="I9" i="7"/>
  <c r="I10" i="7"/>
  <c r="I12" i="7"/>
  <c r="I13" i="7"/>
  <c r="I14" i="7"/>
  <c r="I15" i="7"/>
  <c r="I16" i="7"/>
  <c r="I17" i="7"/>
  <c r="I18" i="7"/>
  <c r="I19" i="7"/>
  <c r="I20" i="7"/>
  <c r="I21" i="7"/>
  <c r="I22" i="7"/>
  <c r="I23" i="7"/>
  <c r="I24" i="7"/>
  <c r="I25" i="7"/>
  <c r="I26" i="7"/>
  <c r="I27" i="7"/>
  <c r="I28" i="7"/>
  <c r="I29" i="7"/>
  <c r="I30" i="7"/>
  <c r="I31" i="7"/>
  <c r="I32" i="7"/>
  <c r="I33" i="7"/>
  <c r="I34" i="7"/>
  <c r="I35" i="7"/>
  <c r="I36" i="7"/>
  <c r="I37" i="7"/>
  <c r="I38" i="7"/>
  <c r="I39" i="7"/>
  <c r="I40" i="7"/>
  <c r="I41" i="7"/>
  <c r="I42" i="7"/>
  <c r="I43" i="7"/>
  <c r="I44" i="7"/>
  <c r="I45" i="7"/>
  <c r="I46" i="7"/>
  <c r="I47" i="7"/>
  <c r="I48" i="7"/>
  <c r="I49" i="7"/>
  <c r="I50" i="7"/>
  <c r="I51" i="7"/>
  <c r="I52" i="7"/>
  <c r="I53" i="7"/>
  <c r="I54" i="7"/>
  <c r="I55" i="7"/>
  <c r="I56" i="7"/>
  <c r="I57" i="7"/>
  <c r="I58" i="7"/>
  <c r="I59" i="7"/>
  <c r="I60" i="7"/>
  <c r="I61" i="7"/>
  <c r="I62" i="7"/>
  <c r="I63" i="7"/>
  <c r="I64" i="7"/>
  <c r="I65" i="7"/>
  <c r="I66" i="7"/>
  <c r="I67" i="7"/>
  <c r="I68" i="7"/>
  <c r="I69" i="7"/>
  <c r="I70" i="7"/>
  <c r="I71" i="7"/>
  <c r="I72" i="7"/>
  <c r="I73" i="7"/>
  <c r="I74" i="7"/>
  <c r="I75" i="7"/>
  <c r="I76" i="7"/>
  <c r="I77" i="7"/>
  <c r="I78" i="7"/>
  <c r="I79" i="7"/>
  <c r="I80" i="7"/>
  <c r="I81" i="7"/>
  <c r="I82" i="7"/>
  <c r="I83" i="7"/>
  <c r="I84" i="7"/>
  <c r="I85" i="7"/>
  <c r="I86" i="7"/>
  <c r="I87" i="7"/>
  <c r="I88" i="7"/>
  <c r="I89" i="7"/>
  <c r="I90" i="7"/>
  <c r="I91" i="7"/>
  <c r="I92" i="7"/>
  <c r="I93" i="7"/>
  <c r="I94" i="7"/>
  <c r="I95" i="7"/>
  <c r="I96" i="7"/>
  <c r="I97" i="7"/>
  <c r="I98" i="7"/>
  <c r="I99" i="7"/>
  <c r="I100" i="7"/>
  <c r="I101" i="7"/>
  <c r="I3" i="7"/>
  <c r="I24" i="6"/>
  <c r="I25" i="6"/>
  <c r="I26" i="6"/>
  <c r="I27" i="6"/>
  <c r="I28" i="6"/>
  <c r="I29" i="6"/>
  <c r="I30" i="6"/>
  <c r="I31" i="6"/>
  <c r="I32" i="6"/>
  <c r="I33" i="6"/>
  <c r="I34" i="6"/>
  <c r="I35" i="6"/>
  <c r="I36" i="6"/>
  <c r="I37" i="6"/>
  <c r="I38" i="6"/>
  <c r="I39" i="6"/>
  <c r="I40" i="6"/>
  <c r="I41" i="6"/>
  <c r="I42" i="6"/>
  <c r="I43" i="6"/>
  <c r="I44" i="6"/>
  <c r="I45" i="6"/>
  <c r="I46" i="6"/>
  <c r="I47" i="6"/>
  <c r="I48" i="6"/>
  <c r="I49" i="6"/>
  <c r="I50" i="6"/>
  <c r="I51" i="6"/>
  <c r="I52" i="6"/>
  <c r="I53" i="6"/>
  <c r="I54" i="6"/>
  <c r="I55" i="6"/>
  <c r="I56" i="6"/>
  <c r="I57" i="6"/>
  <c r="I59" i="6"/>
  <c r="I60" i="6"/>
  <c r="I61" i="6"/>
  <c r="I62" i="6"/>
  <c r="I63" i="6"/>
  <c r="I64" i="6"/>
  <c r="I65" i="6"/>
  <c r="I66" i="6"/>
  <c r="I67" i="6"/>
  <c r="I69" i="6"/>
  <c r="I70" i="6"/>
  <c r="I71" i="6"/>
  <c r="I72" i="6"/>
  <c r="I73" i="6"/>
  <c r="I74" i="6"/>
  <c r="I75" i="6"/>
  <c r="I76" i="6"/>
  <c r="I77" i="6"/>
  <c r="I78" i="6"/>
  <c r="I79" i="6"/>
  <c r="I80" i="6"/>
  <c r="I81" i="6"/>
  <c r="I82" i="6"/>
  <c r="I83" i="6"/>
  <c r="I84" i="6"/>
  <c r="I85" i="6"/>
  <c r="I86" i="6"/>
  <c r="I87" i="6"/>
  <c r="I88" i="6"/>
  <c r="I89" i="6"/>
  <c r="I90" i="6"/>
  <c r="I91" i="6"/>
  <c r="I92" i="6"/>
  <c r="I93" i="6"/>
  <c r="I95" i="6"/>
  <c r="I96" i="6"/>
  <c r="I97" i="6"/>
  <c r="I98" i="6"/>
  <c r="I99" i="6"/>
  <c r="I100" i="6"/>
  <c r="I101" i="6"/>
  <c r="I102" i="6"/>
  <c r="I103" i="6"/>
  <c r="I105" i="6"/>
  <c r="I106" i="6"/>
  <c r="I107" i="6"/>
  <c r="I108" i="6"/>
  <c r="I109" i="6"/>
  <c r="I110" i="6"/>
  <c r="I111" i="6"/>
  <c r="I112" i="6"/>
  <c r="I113" i="6"/>
  <c r="I114" i="6"/>
  <c r="I115" i="6"/>
  <c r="I116" i="6"/>
  <c r="I117" i="6"/>
  <c r="I118" i="6"/>
  <c r="I119" i="6"/>
  <c r="I120" i="6"/>
  <c r="I121" i="6"/>
  <c r="I122" i="6"/>
  <c r="I123" i="6"/>
  <c r="I124" i="6"/>
  <c r="I125" i="6"/>
  <c r="I126" i="6"/>
  <c r="I127" i="6"/>
  <c r="I128" i="6"/>
  <c r="I129" i="6"/>
  <c r="I132" i="6"/>
  <c r="I133" i="6"/>
  <c r="I134" i="6"/>
  <c r="I135" i="6"/>
  <c r="I136" i="6"/>
  <c r="I137" i="6"/>
  <c r="I138" i="6"/>
  <c r="I139" i="6"/>
  <c r="I140" i="6"/>
  <c r="I141" i="6"/>
  <c r="I142" i="6"/>
  <c r="I143" i="6"/>
  <c r="I144" i="6"/>
  <c r="I148" i="6"/>
  <c r="I151" i="6"/>
  <c r="I152" i="6"/>
  <c r="I153" i="6"/>
  <c r="I154" i="6"/>
  <c r="I155" i="6"/>
  <c r="I156" i="6"/>
  <c r="I157" i="6"/>
  <c r="I158" i="6"/>
  <c r="I159" i="6"/>
  <c r="I160" i="6"/>
  <c r="I161" i="6"/>
  <c r="I162" i="6"/>
  <c r="I163" i="6"/>
  <c r="I164" i="6"/>
  <c r="I165" i="6"/>
  <c r="I166" i="6"/>
  <c r="I167" i="6"/>
  <c r="I168" i="6"/>
  <c r="I169" i="6"/>
  <c r="I170" i="6"/>
  <c r="I171" i="6"/>
  <c r="I172" i="6"/>
  <c r="I173" i="6"/>
  <c r="I174" i="6"/>
  <c r="I175" i="6"/>
  <c r="I176" i="6"/>
  <c r="I177" i="6"/>
  <c r="I178" i="6"/>
  <c r="I179" i="6"/>
  <c r="I180" i="6"/>
  <c r="I181" i="6"/>
  <c r="I182" i="6"/>
  <c r="I183" i="6"/>
  <c r="I184" i="6"/>
  <c r="I185" i="6"/>
  <c r="I186" i="6"/>
  <c r="I187" i="6"/>
  <c r="I188" i="6"/>
  <c r="I189" i="6"/>
  <c r="I190" i="6"/>
  <c r="I191" i="6"/>
  <c r="I192" i="6"/>
  <c r="I193" i="6"/>
  <c r="I194" i="6"/>
  <c r="I195" i="6"/>
  <c r="I196" i="6"/>
  <c r="I197" i="6"/>
  <c r="I198" i="6"/>
  <c r="I199" i="6"/>
  <c r="I200" i="6"/>
  <c r="I201" i="6"/>
  <c r="I202" i="6"/>
  <c r="I4" i="6"/>
  <c r="I5" i="6"/>
  <c r="I6" i="6"/>
  <c r="I7" i="6"/>
  <c r="I8" i="6"/>
  <c r="I9" i="6"/>
  <c r="I10" i="6"/>
  <c r="I11" i="6"/>
  <c r="I13" i="6"/>
  <c r="I14" i="6"/>
  <c r="I15" i="6"/>
  <c r="I17" i="6"/>
  <c r="I19" i="6"/>
  <c r="I20" i="6"/>
  <c r="I21" i="6"/>
  <c r="I22" i="6"/>
  <c r="I23" i="6"/>
  <c r="I3" i="6"/>
  <c r="I5" i="12"/>
  <c r="I6" i="12"/>
  <c r="I7" i="12"/>
  <c r="I8" i="12"/>
  <c r="I9" i="12"/>
  <c r="I10" i="12"/>
  <c r="I12" i="12"/>
  <c r="I13" i="12"/>
  <c r="I15" i="12"/>
  <c r="I16" i="12"/>
  <c r="I17" i="12"/>
  <c r="I18" i="12"/>
  <c r="I19" i="12"/>
  <c r="I20" i="12"/>
  <c r="I21" i="12"/>
  <c r="I22" i="12"/>
  <c r="I23" i="12"/>
  <c r="I24" i="12"/>
  <c r="I25" i="12"/>
  <c r="I26" i="12"/>
  <c r="I28" i="12"/>
  <c r="I29" i="12"/>
  <c r="I30" i="12"/>
  <c r="I31" i="12"/>
  <c r="I32" i="12"/>
  <c r="I33" i="12"/>
  <c r="I34" i="12"/>
  <c r="I35" i="12"/>
  <c r="I36" i="12"/>
  <c r="I37" i="12"/>
  <c r="I38" i="12"/>
  <c r="I39" i="12"/>
  <c r="I40" i="12"/>
  <c r="I41" i="12"/>
  <c r="I42" i="12"/>
  <c r="I43" i="12"/>
  <c r="I44" i="12"/>
  <c r="I4" i="12"/>
  <c r="B40" i="12"/>
  <c r="B39" i="12"/>
  <c r="B38" i="12"/>
  <c r="B37" i="12"/>
  <c r="B36" i="12"/>
  <c r="B35" i="12"/>
  <c r="B34" i="12"/>
  <c r="B33" i="12"/>
  <c r="B32" i="12"/>
  <c r="B31" i="12"/>
  <c r="B30" i="12"/>
  <c r="B29" i="12"/>
  <c r="B28" i="12"/>
  <c r="B27" i="12"/>
  <c r="B26" i="12"/>
  <c r="B23" i="12"/>
  <c r="B22" i="12"/>
  <c r="B21" i="12"/>
  <c r="B20" i="12"/>
  <c r="B19" i="12"/>
  <c r="B18" i="12"/>
  <c r="B17" i="12"/>
  <c r="B16" i="12"/>
  <c r="B15" i="12"/>
  <c r="B14" i="12"/>
  <c r="B13" i="12"/>
  <c r="B12" i="12"/>
  <c r="B10" i="12"/>
  <c r="B9" i="12"/>
  <c r="B8" i="12"/>
  <c r="B7" i="12"/>
  <c r="B6" i="12"/>
  <c r="B5" i="12"/>
  <c r="B4" i="12"/>
  <c r="B4" i="9"/>
  <c r="B5" i="9"/>
  <c r="B6" i="9"/>
  <c r="B7" i="9"/>
  <c r="B8" i="9"/>
  <c r="B9" i="9"/>
  <c r="B10" i="9"/>
  <c r="B11" i="9"/>
  <c r="B12" i="9"/>
  <c r="B13" i="9"/>
  <c r="B14" i="9"/>
  <c r="B15" i="9"/>
  <c r="B22" i="9"/>
  <c r="B23" i="9"/>
  <c r="B24" i="9"/>
  <c r="B25" i="9"/>
  <c r="B26" i="9"/>
  <c r="B27" i="9"/>
  <c r="B28" i="9"/>
  <c r="B29" i="9"/>
  <c r="B30" i="9"/>
  <c r="B34" i="9"/>
  <c r="B45" i="9"/>
  <c r="B46" i="9"/>
  <c r="B47" i="9"/>
  <c r="B112" i="9"/>
  <c r="B172" i="9"/>
  <c r="B174" i="9"/>
  <c r="B175" i="9"/>
  <c r="B176" i="9"/>
  <c r="B196" i="9"/>
  <c r="B215" i="9"/>
  <c r="B216" i="9"/>
  <c r="B217" i="9"/>
  <c r="B218" i="9"/>
  <c r="B219" i="9"/>
  <c r="B238" i="9"/>
  <c r="B239" i="9"/>
  <c r="B240" i="9"/>
  <c r="B259" i="9"/>
  <c r="B260" i="9"/>
  <c r="B261" i="9"/>
  <c r="B325" i="9"/>
  <c r="B326" i="9"/>
  <c r="B327" i="9"/>
  <c r="B328" i="9"/>
  <c r="B329" i="9"/>
  <c r="B330" i="9"/>
  <c r="B331" i="9"/>
  <c r="B352" i="9"/>
  <c r="B353" i="9"/>
  <c r="B354" i="9"/>
  <c r="B355" i="9"/>
  <c r="B356" i="9"/>
  <c r="B357" i="9"/>
  <c r="B358" i="9"/>
  <c r="B5" i="7"/>
  <c r="B6" i="7"/>
  <c r="B7" i="7"/>
  <c r="B8" i="7"/>
  <c r="B10" i="7"/>
  <c r="B12" i="7"/>
  <c r="B13" i="7"/>
  <c r="B14" i="7"/>
  <c r="B15" i="7"/>
  <c r="B16" i="7"/>
  <c r="B17" i="7"/>
  <c r="B4" i="6"/>
  <c r="B5" i="6"/>
  <c r="B6" i="6"/>
  <c r="B7" i="6"/>
  <c r="B8" i="6"/>
  <c r="B9" i="6"/>
  <c r="B10" i="6"/>
  <c r="B11" i="6"/>
  <c r="B12" i="6"/>
  <c r="B13" i="6"/>
  <c r="B14" i="6"/>
  <c r="B15" i="6"/>
  <c r="B16" i="6"/>
  <c r="B17" i="6"/>
  <c r="B18" i="6"/>
  <c r="B19" i="6"/>
  <c r="B20" i="6"/>
  <c r="B21" i="6"/>
  <c r="B22" i="6"/>
  <c r="B23" i="6"/>
  <c r="B25" i="6"/>
  <c r="B27" i="6"/>
  <c r="B29" i="6"/>
  <c r="B31" i="6"/>
  <c r="B33" i="6"/>
  <c r="B35" i="6"/>
  <c r="B37" i="6"/>
  <c r="B39" i="6"/>
  <c r="B41" i="6"/>
  <c r="B42" i="6"/>
  <c r="B44" i="6"/>
  <c r="B46" i="6"/>
  <c r="B47" i="6"/>
  <c r="B49" i="6"/>
  <c r="B51" i="6"/>
  <c r="B52" i="6"/>
  <c r="B53" i="6"/>
  <c r="B55" i="6"/>
  <c r="B57" i="6"/>
  <c r="B58" i="6"/>
  <c r="B60" i="6"/>
  <c r="B62" i="6"/>
  <c r="B64" i="6"/>
  <c r="B66" i="6"/>
  <c r="B68" i="6"/>
  <c r="B70" i="6"/>
  <c r="B71" i="6"/>
  <c r="B73" i="6"/>
  <c r="B75" i="6"/>
  <c r="B77" i="6"/>
  <c r="B96" i="6"/>
  <c r="B98" i="6"/>
  <c r="B100" i="6"/>
  <c r="B102" i="6"/>
  <c r="B104" i="6"/>
  <c r="B106" i="6"/>
  <c r="B108" i="6"/>
  <c r="B109" i="6"/>
  <c r="B111" i="6"/>
  <c r="B113" i="6"/>
  <c r="B114" i="6"/>
  <c r="B116" i="6"/>
  <c r="B118" i="6"/>
  <c r="B120" i="6"/>
  <c r="B122" i="6"/>
  <c r="B124" i="6"/>
  <c r="B126" i="6"/>
  <c r="B128" i="6"/>
  <c r="B130" i="6"/>
  <c r="B132" i="6"/>
  <c r="B133" i="6"/>
  <c r="B134" i="6"/>
  <c r="B135" i="6"/>
  <c r="B136" i="6"/>
  <c r="B137" i="6"/>
  <c r="B138" i="6"/>
  <c r="B139" i="6"/>
  <c r="B140" i="6"/>
  <c r="B141" i="6"/>
  <c r="B142" i="6"/>
  <c r="B143" i="6"/>
  <c r="B144" i="6"/>
  <c r="B145" i="6"/>
  <c r="B146" i="6"/>
  <c r="B147" i="6"/>
  <c r="B151" i="6"/>
  <c r="B152" i="6"/>
  <c r="B153" i="6"/>
  <c r="B154" i="6"/>
  <c r="B155" i="6"/>
  <c r="B156" i="6"/>
  <c r="B157" i="6"/>
  <c r="B158" i="6"/>
  <c r="B159" i="6"/>
  <c r="B160" i="6"/>
  <c r="B161" i="6"/>
  <c r="B162" i="6"/>
  <c r="B163" i="6"/>
  <c r="B164" i="6"/>
  <c r="B165" i="6"/>
  <c r="B167" i="6"/>
  <c r="B168" i="6"/>
  <c r="B169" i="6"/>
  <c r="B170" i="6"/>
  <c r="B171" i="6"/>
  <c r="B172" i="6"/>
  <c r="B173" i="6"/>
  <c r="B174" i="6"/>
  <c r="B175" i="6"/>
  <c r="B176" i="6"/>
  <c r="B177" i="6"/>
  <c r="B178" i="6"/>
  <c r="B185" i="6"/>
  <c r="B189" i="6"/>
  <c r="B199" i="6"/>
  <c r="B200" i="6"/>
  <c r="B201" i="6"/>
  <c r="B3" i="9"/>
  <c r="B3" i="6"/>
  <c r="B3" i="7"/>
  <c r="C44" i="12" l="1"/>
  <c r="C43" i="12"/>
  <c r="C42" i="12"/>
  <c r="C41" i="12"/>
  <c r="D392" i="4"/>
</calcChain>
</file>

<file path=xl/sharedStrings.xml><?xml version="1.0" encoding="utf-8"?>
<sst xmlns="http://schemas.openxmlformats.org/spreadsheetml/2006/main" count="11444" uniqueCount="5550">
  <si>
    <t>►</t>
  </si>
  <si>
    <t>Nom variable SQL Server</t>
  </si>
  <si>
    <t>Table 
SQL Server</t>
  </si>
  <si>
    <t>Questionnaire</t>
  </si>
  <si>
    <t>Pilote</t>
  </si>
  <si>
    <t>i2</t>
  </si>
  <si>
    <t>Qn</t>
  </si>
  <si>
    <t>x</t>
  </si>
  <si>
    <t>AQ_MODVIE_Sex</t>
  </si>
  <si>
    <t>AQ_MODVIE_DtNais</t>
  </si>
  <si>
    <t>Th</t>
  </si>
  <si>
    <t>AQ_MODVIE_SANTE</t>
  </si>
  <si>
    <t>ACTIVITE PHYSIQUE</t>
  </si>
  <si>
    <t>AQ_MODVIE_ACTPHY</t>
  </si>
  <si>
    <t>ER</t>
  </si>
  <si>
    <t>AQ_ACTPHY_AnEcPiedByc</t>
  </si>
  <si>
    <t>AQ_ACTPHY_AnEcPiedBycTrj</t>
  </si>
  <si>
    <t>SQ</t>
  </si>
  <si>
    <t>AQ_ACTPHY_AnEcSport</t>
  </si>
  <si>
    <t>AQ_ACTPHY_AnEcTrav</t>
  </si>
  <si>
    <t>AQ_ACTPHY_ActPhyDecri</t>
  </si>
  <si>
    <t>ALIMENTATION</t>
  </si>
  <si>
    <t>AQ_ALIM_Correct</t>
  </si>
  <si>
    <t>AQ_MODVIE_ALIM</t>
  </si>
  <si>
    <t>AQ_ALIM_Equilib</t>
  </si>
  <si>
    <t>Une chose indispensable pour vivre</t>
  </si>
  <si>
    <t>AQ_ALIM_Repindis</t>
  </si>
  <si>
    <t>Un moyen de conserver la santé</t>
  </si>
  <si>
    <t>AQ_ALIM_RepSante</t>
  </si>
  <si>
    <t>Un plaisir gustatif</t>
  </si>
  <si>
    <t>AQ_ALIM_RepPlaisi</t>
  </si>
  <si>
    <t>Un bon moment à partager avec d'autres</t>
  </si>
  <si>
    <t>Une contrainte</t>
  </si>
  <si>
    <t>AQ_ALIM_RepContr</t>
  </si>
  <si>
    <t>AQ_ALIM_RepasOu</t>
  </si>
  <si>
    <t>AQ_ALIM_Regime</t>
  </si>
  <si>
    <t>AQ_ALIM_RegProf</t>
  </si>
  <si>
    <t>AQ_ALIM_RegRaisAller</t>
  </si>
  <si>
    <t>AQ_ALIM_RegRaisMaig</t>
  </si>
  <si>
    <t>AQ_ALIM_RegRaisPPoids</t>
  </si>
  <si>
    <t>AQ_ALIM_RegRaisRForm</t>
  </si>
  <si>
    <t>AQ_ALIM_RegRaisVege</t>
  </si>
  <si>
    <t>AQ_ALIM_RegRaisPerso</t>
  </si>
  <si>
    <t>AQ_ALIM_RegRaisAut</t>
  </si>
  <si>
    <t>AQ_ALIM_Consider</t>
  </si>
  <si>
    <t>AQ_ALIM_NbRepas</t>
  </si>
  <si>
    <t>Lait</t>
  </si>
  <si>
    <t>Milk</t>
  </si>
  <si>
    <t>Produits laitiers (petits suisses, yaourts, fromage blanc…)</t>
  </si>
  <si>
    <t>Desserts sucrés (entremets, crèmes desserts, fromage blanc…)*</t>
  </si>
  <si>
    <t>Viande (bœuf, veau, agneau, porc…), volaille (poulet,…), lapin</t>
  </si>
  <si>
    <t>Viande (bœuf, veau, agneau, porc…)</t>
  </si>
  <si>
    <t>Volaille (poulet, dinde…)</t>
  </si>
  <si>
    <t>Poissons ou fruits de mer</t>
  </si>
  <si>
    <t>Pain, biscottes et céréales</t>
  </si>
  <si>
    <t>Pain blanc, biscottes</t>
  </si>
  <si>
    <t>Céréales pour le petit déjeuner</t>
  </si>
  <si>
    <t>Féculents (pâtes, pommes de terre, riz, semoule…)</t>
  </si>
  <si>
    <t>Riz complet ou brun, pâtes complète…</t>
  </si>
  <si>
    <t xml:space="preserve"> Fruits frais (y compris pressés)</t>
  </si>
  <si>
    <t>Légumes secs (lentilles, haricots blancs, fèves, pois chiches...)</t>
  </si>
  <si>
    <t>Biscuits sucrés, barres chocolatées ou de céréales</t>
  </si>
  <si>
    <t>Biscuits sucrés, barres chocolatées ou de céréales, bonbons, chocolat… *</t>
  </si>
  <si>
    <t>Plats cuisinés du commerce (en conserve, surgelés, traiteur : couscous, cassoulet, choucroute…)*</t>
  </si>
  <si>
    <t>Aliments frits (frites, chips, beignets, viandes ou poissons panés…)</t>
  </si>
  <si>
    <t>Fromage</t>
  </si>
  <si>
    <t>Fromages*</t>
  </si>
  <si>
    <t>Beurre, margarine (au petit déjeuner, en accompagnement, dans la préparation des repas)</t>
  </si>
  <si>
    <t>Huile (assaisonnement ou cuisson)</t>
  </si>
  <si>
    <t>Café</t>
  </si>
  <si>
    <t>Thé</t>
  </si>
  <si>
    <t>Soda (Orangina, Schweppes…), boisson aromatisée sucrée (Oasis, Ice tea…) *</t>
  </si>
  <si>
    <t>Boissons énergisantes (Red bull, Monster…) à l'exclusion du café et des boissons pour sportifs.</t>
  </si>
  <si>
    <t>AQ_ALIM_NbSoda</t>
  </si>
  <si>
    <t>&gt;&gt;&gt;LISTE DES CORPS GRAS</t>
  </si>
  <si>
    <t>Yaourt, fromage blanc à 0 ou 20 %</t>
  </si>
  <si>
    <t>AQ_ALIM_LightYaourt</t>
  </si>
  <si>
    <t>Beurre, margarine</t>
  </si>
  <si>
    <t>Sucre allégé (édulcorant, stévia…)</t>
  </si>
  <si>
    <t>AQ_ALIM_LightSucr</t>
  </si>
  <si>
    <t>Soda, boisson light, zéro…</t>
  </si>
  <si>
    <t>AQ_ALIM_LightSoda</t>
  </si>
  <si>
    <t>Beurre</t>
  </si>
  <si>
    <t>AQ_ALIM_GrasBeurre</t>
  </si>
  <si>
    <t>Margarine</t>
  </si>
  <si>
    <t>AQ_ALIM_GrasMargarine</t>
  </si>
  <si>
    <t>Margarine standard</t>
  </si>
  <si>
    <t>AQ_ALIM_GrasMargS</t>
  </si>
  <si>
    <t>Margarine enrichie en oméga 3 (Saint-Hubert Oméga 3, Planta Fin Oméga 3…)</t>
  </si>
  <si>
    <t>AQ_ALIM_GrasMargOmega</t>
  </si>
  <si>
    <t>AQ_ALIM_GrasMargEnric</t>
  </si>
  <si>
    <t>Graisse de canard ou d'oie</t>
  </si>
  <si>
    <t>Huile de maïs</t>
  </si>
  <si>
    <t>AQ_ALIM_GrasMais</t>
  </si>
  <si>
    <t>Huile d’arachide</t>
  </si>
  <si>
    <t>AQ_ALIM_GrasArachid</t>
  </si>
  <si>
    <t>Huile de tournesol</t>
  </si>
  <si>
    <t>AQ_ALIM_GrasTournesol</t>
  </si>
  <si>
    <t>Huile de pépins de raisin</t>
  </si>
  <si>
    <t>AQ_ALIM_GrasRaisin</t>
  </si>
  <si>
    <t>Huile d’olive</t>
  </si>
  <si>
    <t>AQ_ALIM_GrasOlive</t>
  </si>
  <si>
    <t>AQ_ALIM_GrasMelange</t>
  </si>
  <si>
    <t>Huile de colza</t>
  </si>
  <si>
    <t>AQ_ALIM_GrasColza</t>
  </si>
  <si>
    <t>AQ_ALIM_GrasNoix</t>
  </si>
  <si>
    <t>Huile de soja</t>
  </si>
  <si>
    <t>AQ_ALIM_GrasSoja</t>
  </si>
  <si>
    <t>Autre</t>
  </si>
  <si>
    <t>AQ_ALIM_GrasAutre</t>
  </si>
  <si>
    <t>AQ_ALIM_TypGras</t>
  </si>
  <si>
    <t>AQ_ALIM_Magarin</t>
  </si>
  <si>
    <t>SER</t>
  </si>
  <si>
    <t>AQ_ALIM_TypHuil</t>
  </si>
  <si>
    <t>AQ_ALIM_NbSucre</t>
  </si>
  <si>
    <t>AQ_ALIM_NbSucreAL</t>
  </si>
  <si>
    <t>AQ_ALIM_MangeSale</t>
  </si>
  <si>
    <t>AQ_ALIM_PertAppetit</t>
  </si>
  <si>
    <t>CAPACITE VISUELLE</t>
  </si>
  <si>
    <t>AQ_CAPVISU_PortLunet</t>
  </si>
  <si>
    <t>AQ_CAPVISU</t>
  </si>
  <si>
    <t>AQ_CAPVISU_PortLentil</t>
  </si>
  <si>
    <t>AQ_CAPVISU_PortLunLent</t>
  </si>
  <si>
    <t>AQ_CAPVISU_Cataracte</t>
  </si>
  <si>
    <t>AQ_CAPVISU_CataracteNb</t>
  </si>
  <si>
    <t>Pour chacune de ces opérations, merci de préciser l'œil concerné et l'année :</t>
  </si>
  <si>
    <t xml:space="preserve"> I__I Œil D/  I__I Œil G / année I__I__I__I__I</t>
  </si>
  <si>
    <t>AQ_CAPVISU_MalOcu</t>
  </si>
  <si>
    <t>I__I one eye /  I__I both eyes</t>
  </si>
  <si>
    <t>I__I R EYE/  I__I L EYE / year I__I__I__I__I</t>
  </si>
  <si>
    <t>AQ_CAPVISU_MalOcuAutre</t>
  </si>
  <si>
    <t>AQ_CAPVISU_Goutte</t>
  </si>
  <si>
    <t>AQ_CAPRESP_Etat</t>
  </si>
  <si>
    <t>AQ_MODVIE_CAPRESP</t>
  </si>
  <si>
    <t>AQ_CAPRESP_Siffle</t>
  </si>
  <si>
    <t>AQ_CAPRESP_SiffleEssouf</t>
  </si>
  <si>
    <t>AQ_CAPRESP_SiffleEnrhum</t>
  </si>
  <si>
    <t>AQ_CAPRESP_ReveilGenResp</t>
  </si>
  <si>
    <t>AQ_CAPRESP_EssoufRepos</t>
  </si>
  <si>
    <t>AQ_CAPRESP_EssoufEff</t>
  </si>
  <si>
    <t>AQ_CAPRESP_ReveilEssouf</t>
  </si>
  <si>
    <t>AQ_CAPRESP_ReveilToux</t>
  </si>
  <si>
    <t>AQ_CAPRESP_TouxLeve</t>
  </si>
  <si>
    <t>AQ_CAPRESP_TouxLeve3mois</t>
  </si>
  <si>
    <t>AQ_CAPRESP_TouxHab</t>
  </si>
  <si>
    <t>AQ_CAPRESP_TouxHab3mois</t>
  </si>
  <si>
    <t>AQ_CAPRESP_CrachHab3mois</t>
  </si>
  <si>
    <t>AQ_CAPRESP_EssoufMarVit</t>
  </si>
  <si>
    <t>AQ_CAPRESP_EssoufMarVitAge</t>
  </si>
  <si>
    <t>SSQ</t>
  </si>
  <si>
    <t>AQ_CAPRESP_EssoufMarVitArr</t>
  </si>
  <si>
    <t>AQ_CAPRESP_Etouf</t>
  </si>
  <si>
    <t>AQ_CAPRESP_Asthme</t>
  </si>
  <si>
    <t>AQ_CAPRESP_AsthConfMed</t>
  </si>
  <si>
    <t>AQ_CAPRESP_AsthAgePrem</t>
  </si>
  <si>
    <t>AQ_CAPRESP_AsthAgeDern</t>
  </si>
  <si>
    <t>AQ_CAPRESP_Asth12m</t>
  </si>
  <si>
    <t>AQ_CAPRESP_AsthMedoc</t>
  </si>
  <si>
    <t>AQ_CAPRESP_AllergNasal</t>
  </si>
  <si>
    <t>AQ_CAPRESP_PbNez</t>
  </si>
  <si>
    <t>AQ_CAPRESP_PbNezYeux</t>
  </si>
  <si>
    <t>AQ_CAPRESP_PbNez12m</t>
  </si>
  <si>
    <t>DIABETE</t>
  </si>
  <si>
    <t>AQ_DIABETE_ConfMed</t>
  </si>
  <si>
    <t>sq</t>
  </si>
  <si>
    <t>AQ_DIABETE_Age</t>
  </si>
  <si>
    <t>AQ_DIABETE_ConfMedGross</t>
  </si>
  <si>
    <t>AQ_DIABETE_FemGesta</t>
  </si>
  <si>
    <t>AQ_DIABETE_DitMed</t>
  </si>
  <si>
    <t>AQ_DIABETE_Consulte</t>
  </si>
  <si>
    <t>AQ_DIABETE_ConsulteGen</t>
  </si>
  <si>
    <t>AQ_DIABETE_ConsulteSpe</t>
  </si>
  <si>
    <t>AQ_DIABETE_Trait</t>
  </si>
  <si>
    <t>AQ_DIABETE_TraitAge</t>
  </si>
  <si>
    <t>AQ_DIABETE_Inject</t>
  </si>
  <si>
    <t>AQ_DIABETE_InjectAge</t>
  </si>
  <si>
    <t>AQ_DIABETE_Glycos</t>
  </si>
  <si>
    <t>AQ_DIABETE_GlycosDos</t>
  </si>
  <si>
    <t>&gt;</t>
  </si>
  <si>
    <t>AQ_DIABETE_GlycosResult</t>
  </si>
  <si>
    <t>AQ_DIABETE_ConsultOptht</t>
  </si>
  <si>
    <t>AQ_DIABETE_ConsultPied</t>
  </si>
  <si>
    <t>AQ_DIABETE_ConsultNephr</t>
  </si>
  <si>
    <t>AQ_DIABETE_ConsultDiet</t>
  </si>
  <si>
    <t>TROUBLES MUSCULO-SQUELETTIQUES</t>
  </si>
  <si>
    <t>AQ_TMSQ_PbNuque</t>
  </si>
  <si>
    <t>AQ_MODVIE_TMSQ</t>
  </si>
  <si>
    <t>AQ_TMSQ_PbEpaule</t>
  </si>
  <si>
    <t>AQ_TMSQ_PbCoude</t>
  </si>
  <si>
    <t>AQ_TMSQ_PbMain</t>
  </si>
  <si>
    <t>AQ_TMSQ_PbDos</t>
  </si>
  <si>
    <t>AQ_TMSQ_PbGenou</t>
  </si>
  <si>
    <t>Nuque / Cou</t>
  </si>
  <si>
    <t>AQ_TMSQ_TpSouffreNuque</t>
  </si>
  <si>
    <t xml:space="preserve">Epaule </t>
  </si>
  <si>
    <t>AQ_TMSQ_TpSouffreEpaule</t>
  </si>
  <si>
    <t>Coude / avant-bras</t>
  </si>
  <si>
    <t>AQ_TMSQ_TpSouffreCoude</t>
  </si>
  <si>
    <t>Main / Poignet / Doigts</t>
  </si>
  <si>
    <t>AQ_TMSQ_TpSouffreMain</t>
  </si>
  <si>
    <t xml:space="preserve">Bas du dos </t>
  </si>
  <si>
    <t>AQ_TMSQ_TpSouffreDos</t>
  </si>
  <si>
    <t>Genou / jambe</t>
  </si>
  <si>
    <t>AQ_TMSQ_TpSouffreGenou</t>
  </si>
  <si>
    <t>AQ_TMSQ_SoufSciatBGenou</t>
  </si>
  <si>
    <t>AQ_TMSQ_SoufSciatHGenou</t>
  </si>
  <si>
    <t>AQ_TMSQ_SoufLumbago</t>
  </si>
  <si>
    <t>AQ_TMSQ_SoufAutre</t>
  </si>
  <si>
    <t>AQ_TMSQ_Pb7jNuque</t>
  </si>
  <si>
    <t>AQ_TMSQ_Pb7jEpaule</t>
  </si>
  <si>
    <t>AQ_TMSQ_Pb7jCoude</t>
  </si>
  <si>
    <t>AQ_TMSQ_Pb7jMain</t>
  </si>
  <si>
    <t>AQ_TMSQ_Pb7jDos</t>
  </si>
  <si>
    <t>AQ_TMSQ_Pb7jGenou</t>
  </si>
  <si>
    <t>AQ_TMSQ_IntensNuque</t>
  </si>
  <si>
    <t>AQ_TMSQ_IntensEpaule</t>
  </si>
  <si>
    <t>AQ_TMSQ_IntensCoude</t>
  </si>
  <si>
    <t>AQ_TMSQ_IntensMain</t>
  </si>
  <si>
    <t>AQ_TMSQ_IntensDos</t>
  </si>
  <si>
    <t>AQ_TMSQ_IntensGenou</t>
  </si>
  <si>
    <t>AQ_TMSQ_OpereDos</t>
  </si>
  <si>
    <t>AQ_TMSQ_OpereGenou</t>
  </si>
  <si>
    <t>AQ_TMSQ_OpereBras</t>
  </si>
  <si>
    <t>AQ_TMSQ_OpereEpaule</t>
  </si>
  <si>
    <t>AQ_TMSQ_ChgtPostDos</t>
  </si>
  <si>
    <t>AQ_TMSQ_ChgtPostGenou</t>
  </si>
  <si>
    <t>AQ_TMSQ_ChgtPostBras</t>
  </si>
  <si>
    <t>AQ_TMSQ_ChgtPostEpaule</t>
  </si>
  <si>
    <t>J’ai été contrarié(e) par des choses qui d’habitude ne me dérangent pas</t>
  </si>
  <si>
    <t>AQ_CESD_Q01</t>
  </si>
  <si>
    <t>AQ_MODVIE_CESD</t>
  </si>
  <si>
    <t>Je n’ai pas eu envie de manger, j’ai manqué d’appétit</t>
  </si>
  <si>
    <t>AQ_CESD_Q02</t>
  </si>
  <si>
    <t>J’ai eu l’impression que je ne pouvais pas sortir du cafard, même avec l’aide de ma famille et 
de mes amis</t>
  </si>
  <si>
    <t>AQ_CESD_Q03</t>
  </si>
  <si>
    <t>J’ai eu le sentiment d’être aussi bien que les autres</t>
  </si>
  <si>
    <t>AQ_CESD_Q04</t>
  </si>
  <si>
    <t>J’ai eu du mal à me concentrer sur ce que je faisais</t>
  </si>
  <si>
    <t>AQ_CESD_Q05</t>
  </si>
  <si>
    <t>Je me suis senti(e) déprimé(e)</t>
  </si>
  <si>
    <t>AQ_CESD_Q06</t>
  </si>
  <si>
    <t>J’ai eu l’impression que toute action me demandait un effort</t>
  </si>
  <si>
    <t>AQ_CESD_Q07</t>
  </si>
  <si>
    <t>J’ai été confiant(e) en l’avenir</t>
  </si>
  <si>
    <t>AQ_CESD_Q08</t>
  </si>
  <si>
    <t>J’ai pensé que ma vie était un échec</t>
  </si>
  <si>
    <t>AQ_CESD_Q09</t>
  </si>
  <si>
    <t>Je me suis senti(e) craintif(ve)</t>
  </si>
  <si>
    <t>AQ_CESD_Q10</t>
  </si>
  <si>
    <t>Mon sommeil n’a pas été bon</t>
  </si>
  <si>
    <t>AQ_CESD_Q11</t>
  </si>
  <si>
    <t>J’ai été heureux(se)</t>
  </si>
  <si>
    <t>AQ_CESD_Q12</t>
  </si>
  <si>
    <t>J’ai parlé moins que l’habitude</t>
  </si>
  <si>
    <t>AQ_CESD_Q13</t>
  </si>
  <si>
    <t>Je me suis senti(e) seul(e)</t>
  </si>
  <si>
    <t>AQ_CESD_Q14</t>
  </si>
  <si>
    <t>Les autres ont été hostiles envers moi</t>
  </si>
  <si>
    <t>AQ_CESD_Q15</t>
  </si>
  <si>
    <t>J’ai profité de la vie</t>
  </si>
  <si>
    <t>AQ_CESD_Q16</t>
  </si>
  <si>
    <t>J’ai eu des crises de larmes</t>
  </si>
  <si>
    <t>AQ_CESD_Q17</t>
  </si>
  <si>
    <t>Je me suis senti(e) triste</t>
  </si>
  <si>
    <t>AQ_CESD_Q18</t>
  </si>
  <si>
    <t>J’ai eu l’impression que les gens ne m’aimaient pas</t>
  </si>
  <si>
    <t>AQ_CESD_Q19</t>
  </si>
  <si>
    <t>J’ai manqué d’entrain</t>
  </si>
  <si>
    <t>AQ_CESD_Q20</t>
  </si>
  <si>
    <t>SOMMEIL</t>
  </si>
  <si>
    <t>indic</t>
  </si>
  <si>
    <t>Vous avez eu des difficultés à vous endormir</t>
  </si>
  <si>
    <t>AQ_SOMMEIL_MoisDiffEnd</t>
  </si>
  <si>
    <t>Vous vous êtes réveillé(e) plusieurs fois par nuit</t>
  </si>
  <si>
    <t>AQ_SOMMEIL_MoisRevNuit</t>
  </si>
  <si>
    <t>Vous vous êtes réveillé(e) beaucoup trop tôt sans pouvoir vous rendormir</t>
  </si>
  <si>
    <t>AQ_SOMMEIL_MoisRevTot</t>
  </si>
  <si>
    <t xml:space="preserve">Vous vous êtes réveillé(e) après une nuit de sommeil de durée habituelle en vous sentant fatigué(e) ou épuisé(e) </t>
  </si>
  <si>
    <t>AQ_SOMMEIL_MoisRevFat</t>
  </si>
  <si>
    <t>AQ_SOMMEIL_SemSomDur</t>
  </si>
  <si>
    <t>AQ_SOMMEIL_SemDurTranc</t>
  </si>
  <si>
    <t>AQ_HANDICAP_Limit</t>
  </si>
  <si>
    <t>AQ_MODVIE_HANDICAP</t>
  </si>
  <si>
    <t>AQ_HANDICAP_LimAccAut</t>
  </si>
  <si>
    <t>AQ_HANDICAP_LimArthros</t>
  </si>
  <si>
    <t>AQ_HANDICAP_LimSurchP</t>
  </si>
  <si>
    <t>AQ_HANDICAP_LimTbSom</t>
  </si>
  <si>
    <t>AQ_HANDICAP_LimFatImp</t>
  </si>
  <si>
    <t>-</t>
  </si>
  <si>
    <t>AQ_HANDICAP_LimTbPsych</t>
  </si>
  <si>
    <t>AQ_HANDICAP_LimVieil</t>
  </si>
  <si>
    <t>AQ_HANDICAP_DifRead</t>
  </si>
  <si>
    <t>AQ_HANDICAP_DifWrite</t>
  </si>
  <si>
    <t>AQ_HANDICAP_DifCalcul</t>
  </si>
  <si>
    <t>AQ_HANDICAP_OccPapier</t>
  </si>
  <si>
    <t>AQ_HANDICAP_RempQuest</t>
  </si>
  <si>
    <t>AQ_HANDICAP_TravSocial</t>
  </si>
  <si>
    <t>FOYER ET CADRE DE VIE</t>
  </si>
  <si>
    <t>Dans cette partie, nous nous intéressons aux questions sur les liens éventuels entre votre entourage familial, vos ressources ou votre cadre de vie et votre santé.
Certaines questions peuvent vous paraître très personnelles ou gênantes. Tout d’abord, nous vous rappelons que vous êtes tout à fait libre de ne pas répondre à certaines questions. Par ailleurs, ces questions seront analysées de façon strictement confidentielle sur un grand nombre de questionnaires et jamais de façon individuelle. Enfin, les personnes qui vont procéder à l’analyse de ces données n’ont aucun accès à votre identité.
Dans la mesure du possible, nous vous remercions de répondre de votre mieux à ces questions.</t>
  </si>
  <si>
    <t>AQ_FOYVIE_OriGeo</t>
  </si>
  <si>
    <t>AQ_FOYVIE_EtrArrFranceAg</t>
  </si>
  <si>
    <t>AQ_MODVIE_FOYVIE</t>
  </si>
  <si>
    <t>AQ_FOYVIE_Nationalit</t>
  </si>
  <si>
    <t>AQ_FOYVIE_LangParEnf</t>
  </si>
  <si>
    <t>Dans quel pays votre père est-il né ?</t>
  </si>
  <si>
    <t>AQ_FOYVIE_PaysPere</t>
  </si>
  <si>
    <t>Dans quel pays votre mère est-elle née ?</t>
  </si>
  <si>
    <t>AQ_FOYVIE_PaysMere</t>
  </si>
  <si>
    <t>Quelle était la profession du chef de famille pendant votre adolescence ?</t>
  </si>
  <si>
    <t>Indic</t>
  </si>
  <si>
    <t xml:space="preserve">(a) Exemples : Capacité en droit, Diplôme d'accès aux études universitaires (DAEU), Brevet Professionnel (BP), Brevet de Technicien (BT), Probatoire du Diplôme d'Etudes Comptables Supérieures (DECS)
(b) Exemples : Brevet de technicien supérieur (BTS), Diplôme universitaire de technologie (DUT), Brevet de Maîtrise (BM), Diplôme des Métiers d'Arts (DMA), Diplôme d'études universitaires générales (DEUG), Diplôme d’études universitaires scientifiques et techniques (DEUST), Licence, Licence professionnelle
(c) Exemples : Maîtrise, Maîtrise des Sciences et Techniques (MST), Maîtrise des Sciences de Gestion (MSG), Diplôme d'études approfondies (DEA), Diplôme d'études supérieures spécialisées (DESS), Master
(d) Exemples : Doctorat, Diplôme de recherche technologique (DRT)
</t>
  </si>
  <si>
    <t>AQ_FOYVIE_DiplVAQ</t>
  </si>
  <si>
    <t>AQ_FOYVIE_SitFam</t>
  </si>
  <si>
    <t>Au sein de votre foyer, vous vivez :</t>
  </si>
  <si>
    <t>AQ_FOYVIE_AvecConj</t>
  </si>
  <si>
    <t>AQ_FOYVIE_AvecEnf</t>
  </si>
  <si>
    <t>AQ_FOYVIE_AvecAutre</t>
  </si>
  <si>
    <t>AQ_FOYVIE_ConjAnNais</t>
  </si>
  <si>
    <t>AQ_FOYVIE_RelationSuiv</t>
  </si>
  <si>
    <t>AQ_FOYVIE_NbPers</t>
  </si>
  <si>
    <t>AQ_FOYVIE_AvecEnfNb</t>
  </si>
  <si>
    <t>AQ_FOYVIE_AvecAscNb</t>
  </si>
  <si>
    <t>AQ_FOYVIE_EnfantsNb</t>
  </si>
  <si>
    <t>Dans le domicile où vous résidez le plus souvent, vivez-vous :</t>
  </si>
  <si>
    <t>AQ_FOYVIE_Enfants</t>
  </si>
  <si>
    <t>AQ_FOYVIE_ConjActif</t>
  </si>
  <si>
    <t>AQ_FOYVIE_ConjSitEmpl</t>
  </si>
  <si>
    <t>AQ_FOYVIE_ConjSitDem</t>
  </si>
  <si>
    <t>AQ_FOYVIE_ConjSitRetr</t>
  </si>
  <si>
    <t>AQ_FOYVIE_ConjSitForm</t>
  </si>
  <si>
    <t>AQ_FOYVIE_ConjSitSant</t>
  </si>
  <si>
    <t>AQ_FOYVIE_ConjSitFoy</t>
  </si>
  <si>
    <t>AQ_FOYVIE_OrigResSolid</t>
  </si>
  <si>
    <t>AQ_FOYVIE_OrigRes07</t>
  </si>
  <si>
    <t>AQ_FOYVIE_OrigResEnfHand</t>
  </si>
  <si>
    <t>AQ_FOYVIE_OrigRes08</t>
  </si>
  <si>
    <t>AQ_FOYVIE_OrigResAidFam</t>
  </si>
  <si>
    <t>AQ_FOYVIE_OrigResAidLog</t>
  </si>
  <si>
    <t>AQ_FOYVIE_OrigResAssMal</t>
  </si>
  <si>
    <t>AQ_FOYVIE_OrigResAssMalMat</t>
  </si>
  <si>
    <t>AQ_FOYVIE_OrigResBourse</t>
  </si>
  <si>
    <t>AQ_FOYVIE_OrigResSsRev</t>
  </si>
  <si>
    <t>AQ_FOYVIE_RevenuMont</t>
  </si>
  <si>
    <t>AQ_FOYVIE_RevenuNbPers</t>
  </si>
  <si>
    <t>AQ_FOYVIE_Impot</t>
  </si>
  <si>
    <t>AQ_FOYVIE_Emprunt</t>
  </si>
  <si>
    <t>AQ_FOYVIE_Pension</t>
  </si>
  <si>
    <t>AQ_FOYVIE_SoinNonFinA</t>
  </si>
  <si>
    <t>AQ_FOYVIE_SoinNonFinE</t>
  </si>
  <si>
    <t>VIE SEXUELLE</t>
  </si>
  <si>
    <t>Nous allons maintenant vous poser des questions sur votre vie sexuelle. Certaines de ces questions peuvent vous sembler dérangeantes. Vous n’êtes pas obligé(e) d’y répondre. Nous vous rappelons que ce questionnaire sera traité de façon strictement confidentielle.</t>
  </si>
  <si>
    <t>AQ_VIESEX_RapSex</t>
  </si>
  <si>
    <t>AQ_MODVIE_VIESEX</t>
  </si>
  <si>
    <t>AQ_VIESEX_RapSex1Qui</t>
  </si>
  <si>
    <t>AQ_VIESEX_PartNew12m</t>
  </si>
  <si>
    <t>AQ_VIESEX_PartNewSida</t>
  </si>
  <si>
    <t>AQ_VIESEX_RapSexStab</t>
  </si>
  <si>
    <t>AQ_VIESEX_RelActPrv</t>
  </si>
  <si>
    <t>AQ_VIESEX_RelActPrvSid</t>
  </si>
  <si>
    <t>AQ_VIESEX_TestVIH</t>
  </si>
  <si>
    <t>AQ_VIESEX_Hcirconci</t>
  </si>
  <si>
    <t>AQ_VIESEX_RapSexDoul</t>
  </si>
  <si>
    <t>AQ_VIESEX_RapSexDoulRet</t>
  </si>
  <si>
    <t>AQ_VIESEX_VieSexSatisf</t>
  </si>
  <si>
    <t>AQ_VIESEX_VieCoupleSatisf</t>
  </si>
  <si>
    <t>CONSOMMATION DE TABAC &amp; DE CIGARETTE ELECTRONIQUE</t>
  </si>
  <si>
    <t>AQ_COMPORT_TcTabac</t>
  </si>
  <si>
    <t>AQ_COMPORT_TcAgeDeb</t>
  </si>
  <si>
    <t>AQ_COMPORT_TcFumAct</t>
  </si>
  <si>
    <t>AQ_COMPORT_TcAgeFin</t>
  </si>
  <si>
    <t>Sur l'ensemble de vos périodes de consommation, avez-vous fumé :</t>
  </si>
  <si>
    <t>AQ_COMPORT_TcCigl</t>
  </si>
  <si>
    <t>AQ_COMPORT_TcPipe</t>
  </si>
  <si>
    <t>AQ_COMPORT_TcCigr</t>
  </si>
  <si>
    <t>AQ_COMPORT_TcPCCP</t>
  </si>
  <si>
    <t>AQ_COMPORT_CigElF</t>
  </si>
  <si>
    <t>Combien fumez-vous par jour (pour les ex-fumeurs(ses), combien fumiez-vous en moyenne pendant les douze mois précédant l'arrêt?) ?</t>
  </si>
  <si>
    <t>de cigarettes</t>
  </si>
  <si>
    <t>AQ_COMPORT_TcNbCigt</t>
  </si>
  <si>
    <t>de cigarillos</t>
  </si>
  <si>
    <t>AQ_COMPORT_TcNbCigl</t>
  </si>
  <si>
    <t>de pipes</t>
  </si>
  <si>
    <t>AQ_COMPORT_TcNbPipe</t>
  </si>
  <si>
    <t>de cigares</t>
  </si>
  <si>
    <t>AQ_COMPORT_TcNbCigr</t>
  </si>
  <si>
    <t>AQ_COMPORT_TcConj</t>
  </si>
  <si>
    <t>AQ_COMPORT_TcPartFum</t>
  </si>
  <si>
    <t>AQ_COMPORT_TcPartFumAn</t>
  </si>
  <si>
    <t>CONSOMMATION DE CANNABIS</t>
  </si>
  <si>
    <t>AQ_COMPORT_CaProp</t>
  </si>
  <si>
    <t>AQ_MODVIE_COMPORT</t>
  </si>
  <si>
    <t>AQ_COMPORT_CaConso</t>
  </si>
  <si>
    <t>CONSOMMATION DE BOISSONS ALCOOLISEES</t>
  </si>
  <si>
    <t>AQ_COMPORT_AlcVie</t>
  </si>
  <si>
    <t>AQ_COMPORT_AlcFreq</t>
  </si>
  <si>
    <t>AQ_COMPORT_AlcNbVer</t>
  </si>
  <si>
    <t>AQ_COMPORT_AlcFreq6v</t>
  </si>
  <si>
    <t>Au cours de la dernière semaine, avez-vous consommé :</t>
  </si>
  <si>
    <t>AQ_COMPORT_AlcWkVin</t>
  </si>
  <si>
    <t>AQ_COMPORT_AlcWkBie</t>
  </si>
  <si>
    <t>AQ_COMPORT_AlcWkApe</t>
  </si>
  <si>
    <t>AQ_COMPORT_AlcWkNbVin</t>
  </si>
  <si>
    <t>AQ_COMPORT_AlcWkNbVinJ</t>
  </si>
  <si>
    <t>AQ_COMPORT_AlcWkNbBie</t>
  </si>
  <si>
    <t>AQ_COMPORT_AlcWkNbBieJ</t>
  </si>
  <si>
    <t>AQ_COMPORT_AlcWkNbApe</t>
  </si>
  <si>
    <t>AQ_COMPORT_AlcWkNbApeJ</t>
  </si>
  <si>
    <t>AQ_COMPORT_AlcStdNbJ</t>
  </si>
  <si>
    <t>AQ_COMPORT_AlcStd6JFq</t>
  </si>
  <si>
    <t>AQ_COMPORT_Alc12mMaxJ</t>
  </si>
  <si>
    <t>AQ_COMPORT_Alc12mPaFair</t>
  </si>
  <si>
    <t>AQ_COMPORT_Alc12mArrBoi</t>
  </si>
  <si>
    <t>AQ_COMPORT_Alc12mCulpa</t>
  </si>
  <si>
    <t>AQ_COMPORT_Alc12mSouv</t>
  </si>
  <si>
    <t>1. Aucune boisson</t>
  </si>
  <si>
    <t>2. Bière, Cidre |__|__| verre(s) standard</t>
  </si>
  <si>
    <t>AQ_COMPORT_Alc1ereAge</t>
  </si>
  <si>
    <t>AQ_VIETRAV_Emploi</t>
  </si>
  <si>
    <t>AQ_MODVIE_VIETRAV</t>
  </si>
  <si>
    <t>AQ_VIETRAV_ConstPresse</t>
  </si>
  <si>
    <t>AQ_VIETRAV_FreqInterro</t>
  </si>
  <si>
    <t>AQ_VIETRAV_PlusExigeant</t>
  </si>
  <si>
    <t>AQ_VIETRAV_RecRespSup</t>
  </si>
  <si>
    <t>AQ_VIETRAV_PersPromFaib</t>
  </si>
  <si>
    <t>AQ_VIETRAV_ChgtIndesir</t>
  </si>
  <si>
    <t>AQ_VIETRAV_SecEmpMen</t>
  </si>
  <si>
    <t>AQ_VIETRAV_EstimeMerit</t>
  </si>
  <si>
    <t>AQ_VIETRAV_PersPromSat</t>
  </si>
  <si>
    <t>AQ_VIETRAV_SalaireSat</t>
  </si>
  <si>
    <t>AQ_VIETRAV_PensTravMat</t>
  </si>
  <si>
    <t>AQ_VIETRAV_Decontracte</t>
  </si>
  <si>
    <t>AQ_VIETRAV_SacrTrav</t>
  </si>
  <si>
    <t>AQ_VIETRAV_TravCouch</t>
  </si>
  <si>
    <t>AQ_VIETRAV_RepSomDiff</t>
  </si>
  <si>
    <t>Si oui, pour les questions suivantes veuillez cochez la case qui correspond le mieux à votre réponse pour votre emploi actuel ou dernier emploi. Si vous avez plusieurs emplois, répondez pour votre emploi principal (celui qui vous prend le plus de temps).</t>
  </si>
  <si>
    <t>AQ_VIETRAV_Presse</t>
  </si>
  <si>
    <t>AQ_VIETRAV_Interro</t>
  </si>
  <si>
    <t>AQ_VIETRAV_Exige</t>
  </si>
  <si>
    <t>AQ_VIETRAV_Respect</t>
  </si>
  <si>
    <t>AQ_VIETRAV_PerspFaib</t>
  </si>
  <si>
    <t>AQ_VIETRAV_MauvChgt</t>
  </si>
  <si>
    <t>AQ_VIETRAV_EmplMenac</t>
  </si>
  <si>
    <t>AQ_VIETRAV_BonEstime</t>
  </si>
  <si>
    <t>AQ_VIETRAV_BonPromo</t>
  </si>
  <si>
    <t>AQ_VIETRAV_BonPaye</t>
  </si>
  <si>
    <t>DIVERS</t>
  </si>
  <si>
    <t>MISCELLANEOUS</t>
  </si>
  <si>
    <t>AQ_FOYVIE_WebAcces</t>
  </si>
  <si>
    <t>AQ_FOYVIE_WebRempAq</t>
  </si>
  <si>
    <t>►</t>
  </si>
  <si>
    <t>Nom variable SQL Server</t>
  </si>
  <si>
    <t>Questionnaire</t>
  </si>
  <si>
    <t>Pilote</t>
  </si>
  <si>
    <t>i1</t>
  </si>
  <si>
    <t>Qn°</t>
  </si>
  <si>
    <t>Numéro médecin : I__I__I__|__|</t>
  </si>
  <si>
    <t>x</t>
  </si>
  <si>
    <t>Qn°</t>
  </si>
  <si>
    <t>Date à laquelle vous remplissez ce questionnaire : jj/mm/aaaa</t>
  </si>
  <si>
    <t>x</t>
  </si>
  <si>
    <t>x</t>
  </si>
  <si>
    <t>x</t>
  </si>
  <si>
    <t>Qn°</t>
  </si>
  <si>
    <t>Sexe du consultant : Masculin/Féminin</t>
  </si>
  <si>
    <t>x</t>
  </si>
  <si>
    <t>x</t>
  </si>
  <si>
    <t>x</t>
  </si>
  <si>
    <t>Qn°</t>
  </si>
  <si>
    <t>Date de naissance du consultant : jj/mm/aaaa</t>
  </si>
  <si>
    <t>x</t>
  </si>
  <si>
    <t>x</t>
  </si>
  <si>
    <t>x</t>
  </si>
  <si>
    <t>Qn°</t>
  </si>
  <si>
    <t>SQ</t>
  </si>
  <si>
    <t>Qn°</t>
  </si>
  <si>
    <t>SQ</t>
  </si>
  <si>
    <t>Th</t>
  </si>
  <si>
    <t>ANTECEDENTS MEDICAUX PERSONNELS</t>
  </si>
  <si>
    <t>x</t>
  </si>
  <si>
    <t>Qn°</t>
  </si>
  <si>
    <t>x</t>
  </si>
  <si>
    <t>Qn°</t>
  </si>
  <si>
    <t>x</t>
  </si>
  <si>
    <t>Affections cardio-vasculaires :</t>
  </si>
  <si>
    <t>x</t>
  </si>
  <si>
    <t>ER</t>
  </si>
  <si>
    <t>x</t>
  </si>
  <si>
    <t>ER</t>
  </si>
  <si>
    <t>x</t>
  </si>
  <si>
    <t>ER</t>
  </si>
  <si>
    <t>x</t>
  </si>
  <si>
    <t>ER</t>
  </si>
  <si>
    <t>x</t>
  </si>
  <si>
    <t>ER</t>
  </si>
  <si>
    <t>x</t>
  </si>
  <si>
    <t>ER</t>
  </si>
  <si>
    <t>x</t>
  </si>
  <si>
    <t>Affections respiratoires :</t>
  </si>
  <si>
    <t>x</t>
  </si>
  <si>
    <t>ER</t>
  </si>
  <si>
    <t>x</t>
  </si>
  <si>
    <t>ER</t>
  </si>
  <si>
    <t>ER</t>
  </si>
  <si>
    <t>x</t>
  </si>
  <si>
    <t>ER</t>
  </si>
  <si>
    <t>x</t>
  </si>
  <si>
    <t>Affections digestives :</t>
  </si>
  <si>
    <t>x</t>
  </si>
  <si>
    <t>ER</t>
  </si>
  <si>
    <t>x</t>
  </si>
  <si>
    <t>ER</t>
  </si>
  <si>
    <t>x</t>
  </si>
  <si>
    <t>ER</t>
  </si>
  <si>
    <t>x</t>
  </si>
  <si>
    <t>ER</t>
  </si>
  <si>
    <t>x</t>
  </si>
  <si>
    <t>Affections urogénitales :</t>
  </si>
  <si>
    <t>x</t>
  </si>
  <si>
    <t>ER</t>
  </si>
  <si>
    <t>x</t>
  </si>
  <si>
    <t>ER</t>
  </si>
  <si>
    <t>x</t>
  </si>
  <si>
    <t>Affections rénales :</t>
  </si>
  <si>
    <t>x</t>
  </si>
  <si>
    <t>ER</t>
  </si>
  <si>
    <t>x</t>
  </si>
  <si>
    <t>Indic</t>
  </si>
  <si>
    <t>* Protéinurie ou hématurie ou baisse de la fonction rénale (débit de l'infiltration glomérulaire estimé par équation de Cockroft-Gault ou autre &lt;60 ml/min) connue et persistant &gt; 3 mois ou maladie rénale chronique diagnostiquée par biopsie ou échographie rénale et confirmée par un néphrologue. Ne pas inclure les calculs rénaux, les infections et autres affections rénales aiguës, ou l'incontinence urinaire.</t>
  </si>
  <si>
    <t>x</t>
  </si>
  <si>
    <t>x</t>
  </si>
  <si>
    <t>ER</t>
  </si>
  <si>
    <t>x</t>
  </si>
  <si>
    <t>Affections neurologiques et psychiques :</t>
  </si>
  <si>
    <t>x</t>
  </si>
  <si>
    <t>x</t>
  </si>
  <si>
    <t>ER</t>
  </si>
  <si>
    <t>x</t>
  </si>
  <si>
    <t>ER</t>
  </si>
  <si>
    <t>x</t>
  </si>
  <si>
    <t>ER</t>
  </si>
  <si>
    <t>x</t>
  </si>
  <si>
    <t>Affections ostéo-articulaires :</t>
  </si>
  <si>
    <t>x</t>
  </si>
  <si>
    <t>ER</t>
  </si>
  <si>
    <t>x</t>
  </si>
  <si>
    <t>ER</t>
  </si>
  <si>
    <t>x</t>
  </si>
  <si>
    <t>Fractures :</t>
  </si>
  <si>
    <t>x</t>
  </si>
  <si>
    <t>ER</t>
  </si>
  <si>
    <t>x</t>
  </si>
  <si>
    <t>ER</t>
  </si>
  <si>
    <t>x</t>
  </si>
  <si>
    <t>ER</t>
  </si>
  <si>
    <t>x</t>
  </si>
  <si>
    <t>ER</t>
  </si>
  <si>
    <t>x</t>
  </si>
  <si>
    <t>Affections endocriniennes :</t>
  </si>
  <si>
    <t>x</t>
  </si>
  <si>
    <t>ER</t>
  </si>
  <si>
    <t>x</t>
  </si>
  <si>
    <t>ER</t>
  </si>
  <si>
    <t>x</t>
  </si>
  <si>
    <t>ER</t>
  </si>
  <si>
    <t>x</t>
  </si>
  <si>
    <t>ER</t>
  </si>
  <si>
    <t>x</t>
  </si>
  <si>
    <t>ER</t>
  </si>
  <si>
    <t>x</t>
  </si>
  <si>
    <t>ER</t>
  </si>
  <si>
    <t>x</t>
  </si>
  <si>
    <t>x</t>
  </si>
  <si>
    <t>ER</t>
  </si>
  <si>
    <t>x</t>
  </si>
  <si>
    <t>ER</t>
  </si>
  <si>
    <t>x</t>
  </si>
  <si>
    <t>ER</t>
  </si>
  <si>
    <t>x</t>
  </si>
  <si>
    <t>ER</t>
  </si>
  <si>
    <t>x</t>
  </si>
  <si>
    <t>ER</t>
  </si>
  <si>
    <t>ER</t>
  </si>
  <si>
    <t>x</t>
  </si>
  <si>
    <t>ER</t>
  </si>
  <si>
    <t>x</t>
  </si>
  <si>
    <t>ER</t>
  </si>
  <si>
    <t>x</t>
  </si>
  <si>
    <t>ER</t>
  </si>
  <si>
    <t>x</t>
  </si>
  <si>
    <t>Qn°</t>
  </si>
  <si>
    <t>x</t>
  </si>
  <si>
    <t>ER</t>
  </si>
  <si>
    <t>x</t>
  </si>
  <si>
    <t>Th</t>
  </si>
  <si>
    <t>ANTECEDENTS MEDICAUX FAMILIAUX</t>
  </si>
  <si>
    <t>x</t>
  </si>
  <si>
    <t>Qn°</t>
  </si>
  <si>
    <t>Cancer : Père / Mère</t>
  </si>
  <si>
    <t>x</t>
  </si>
  <si>
    <t>ER</t>
  </si>
  <si>
    <t>x</t>
  </si>
  <si>
    <t>ER</t>
  </si>
  <si>
    <t>x</t>
  </si>
  <si>
    <t>Qn°</t>
  </si>
  <si>
    <t>Infarctus : Père / Mère</t>
  </si>
  <si>
    <t>x</t>
  </si>
  <si>
    <t>ER</t>
  </si>
  <si>
    <t>x</t>
  </si>
  <si>
    <t>Qn°</t>
  </si>
  <si>
    <t>Angine de poitrine : Père / Mère</t>
  </si>
  <si>
    <t>x</t>
  </si>
  <si>
    <t>ER</t>
  </si>
  <si>
    <t>x</t>
  </si>
  <si>
    <t>Qn°</t>
  </si>
  <si>
    <t>Hypertension artérielle : Père / Mère</t>
  </si>
  <si>
    <t>x</t>
  </si>
  <si>
    <t>ER</t>
  </si>
  <si>
    <t>x</t>
  </si>
  <si>
    <t>Qn°</t>
  </si>
  <si>
    <t>Mort subite : Père / Mère</t>
  </si>
  <si>
    <t>x</t>
  </si>
  <si>
    <t>ER</t>
  </si>
  <si>
    <t>x</t>
  </si>
  <si>
    <t>Qn°</t>
  </si>
  <si>
    <t>AVC : Père / Mère</t>
  </si>
  <si>
    <t>x</t>
  </si>
  <si>
    <t>ER</t>
  </si>
  <si>
    <t>x</t>
  </si>
  <si>
    <t>Qn°</t>
  </si>
  <si>
    <t>ER</t>
  </si>
  <si>
    <t>Qn°</t>
  </si>
  <si>
    <t>Maladie psychiatrique grave : Père / Mère</t>
  </si>
  <si>
    <t>ER</t>
  </si>
  <si>
    <t>Précisez :</t>
  </si>
  <si>
    <t>ER</t>
  </si>
  <si>
    <t>Qn°</t>
  </si>
  <si>
    <t>Suicide : Père / Mère</t>
  </si>
  <si>
    <t>x</t>
  </si>
  <si>
    <t>ER</t>
  </si>
  <si>
    <t>x</t>
  </si>
  <si>
    <t>Qn°</t>
  </si>
  <si>
    <t>Diabète de type II (DNID) : Père / Mère</t>
  </si>
  <si>
    <t>x</t>
  </si>
  <si>
    <t>ER</t>
  </si>
  <si>
    <t>x</t>
  </si>
  <si>
    <t>Qn°</t>
  </si>
  <si>
    <t>Dialyse ou greffe rénale : Père / Mère</t>
  </si>
  <si>
    <t>x</t>
  </si>
  <si>
    <t>ER</t>
  </si>
  <si>
    <t>x</t>
  </si>
  <si>
    <t>Qn°</t>
  </si>
  <si>
    <t>Autre maladie grave : Père / Mère</t>
  </si>
  <si>
    <t>x</t>
  </si>
  <si>
    <t>ER</t>
  </si>
  <si>
    <t>Précisez :</t>
  </si>
  <si>
    <t>x</t>
  </si>
  <si>
    <t>ER</t>
  </si>
  <si>
    <t>x</t>
  </si>
  <si>
    <t>Qn°</t>
  </si>
  <si>
    <t>ER</t>
  </si>
  <si>
    <t>Nom variable SQL Server</t>
  </si>
  <si>
    <t>Table 
SQL Server</t>
  </si>
  <si>
    <t>Qn°</t>
  </si>
  <si>
    <t>Numéro enquêteur : I__I__|</t>
  </si>
  <si>
    <t>AQ_EXPOACT_IdEnq</t>
  </si>
  <si>
    <t>AQ_EXPOACT</t>
  </si>
  <si>
    <t>Qn°</t>
  </si>
  <si>
    <t>Date à laquelle vous remplissez ce questionnaire : jj/mm/aaaa</t>
  </si>
  <si>
    <t>AQ_EXPOACT_DtRemp</t>
  </si>
  <si>
    <t>Qn°</t>
  </si>
  <si>
    <t>AQ_EXPOACT_Sex</t>
  </si>
  <si>
    <t>Qn°</t>
  </si>
  <si>
    <t>Date de naissance du consultant : jj/mm/aaaa</t>
  </si>
  <si>
    <t>AQ_EXPOACT_DtNais</t>
  </si>
  <si>
    <t>Th</t>
  </si>
  <si>
    <t>Qn°</t>
  </si>
  <si>
    <t>ER</t>
  </si>
  <si>
    <t>ER</t>
  </si>
  <si>
    <t>Demandeur d'emploi ou à la recherche d'un emploi</t>
  </si>
  <si>
    <t>ER</t>
  </si>
  <si>
    <t>Retraité(e) ou retiré(e) des affaires</t>
  </si>
  <si>
    <t>ER</t>
  </si>
  <si>
    <t>ER</t>
  </si>
  <si>
    <t>Ne travaille pas pour raison de santé (invalidité, maladie chronique…)</t>
  </si>
  <si>
    <t>ER</t>
  </si>
  <si>
    <t>Sans activité professionnelle</t>
  </si>
  <si>
    <t>ER</t>
  </si>
  <si>
    <t>Autre, précisez</t>
  </si>
  <si>
    <t>Qn°</t>
  </si>
  <si>
    <t>Th</t>
  </si>
  <si>
    <t>CARRIERE PROFESSIONNELLE COMPLETE</t>
  </si>
  <si>
    <t>Indic</t>
  </si>
  <si>
    <t xml:space="preserve"> « Nous nous intéressons dans cette partie à votre vie professionnelle complète, c’est-à-dire à l’ensemble des emplois que vous avez exercés durant votre carrière, y compris votre emploi actuel si vous êtes en activité. »</t>
  </si>
  <si>
    <t>Indic</t>
  </si>
  <si>
    <t>Dans votre vie au travail, êtes-vous concerné(e) ou avez-vous été concerné(e) par les aspects suivants ?</t>
  </si>
  <si>
    <t>Indic</t>
  </si>
  <si>
    <t>Indic</t>
  </si>
  <si>
    <t xml:space="preserve">Si vous avez été concerné(e) à plusieurs reprises, précisez chacune des périodes les plus importantes. </t>
  </si>
  <si>
    <t>STh</t>
  </si>
  <si>
    <t>Contraintes organisationnelles</t>
  </si>
  <si>
    <t>Qn°</t>
  </si>
  <si>
    <t>ER</t>
  </si>
  <si>
    <t>Qn°</t>
  </si>
  <si>
    <t>ER</t>
  </si>
  <si>
    <t>Qn°</t>
  </si>
  <si>
    <t>ER</t>
  </si>
  <si>
    <t>Qn°</t>
  </si>
  <si>
    <t>ER</t>
  </si>
  <si>
    <t>Qn°</t>
  </si>
  <si>
    <t>ER</t>
  </si>
  <si>
    <t>Qn°</t>
  </si>
  <si>
    <t>ER</t>
  </si>
  <si>
    <t>Qn°</t>
  </si>
  <si>
    <t>ER</t>
  </si>
  <si>
    <t>Qn°</t>
  </si>
  <si>
    <t>ER</t>
  </si>
  <si>
    <t>Qn°</t>
  </si>
  <si>
    <t>ER</t>
  </si>
  <si>
    <t>STh</t>
  </si>
  <si>
    <t xml:space="preserve">Exposition aux bruits </t>
  </si>
  <si>
    <t>Qn°</t>
  </si>
  <si>
    <t>ER</t>
  </si>
  <si>
    <t>Qn°</t>
  </si>
  <si>
    <t>ER</t>
  </si>
  <si>
    <t>STh</t>
  </si>
  <si>
    <t>Exposition à un travail physiquement pénible</t>
  </si>
  <si>
    <t>Qn°</t>
  </si>
  <si>
    <t>ER</t>
  </si>
  <si>
    <t>Qn°</t>
  </si>
  <si>
    <t>ER</t>
  </si>
  <si>
    <t>STh</t>
  </si>
  <si>
    <t>Gaz d’échappement (en dehors du trajet domicile-travail)</t>
  </si>
  <si>
    <t>SQ</t>
  </si>
  <si>
    <t>ER</t>
  </si>
  <si>
    <t>SQ</t>
  </si>
  <si>
    <t>ER</t>
  </si>
  <si>
    <t>Solvants, diluants, dégraissants (excepté savons) ou désinfectants (pour nettoyer du matériel ou vos mains) de type :</t>
  </si>
  <si>
    <t>SQ</t>
  </si>
  <si>
    <t>ER</t>
  </si>
  <si>
    <t>SQ</t>
  </si>
  <si>
    <t>ER</t>
  </si>
  <si>
    <t>SQ</t>
  </si>
  <si>
    <t>ER</t>
  </si>
  <si>
    <t>SQ</t>
  </si>
  <si>
    <t>ER</t>
  </si>
  <si>
    <t>SQ</t>
  </si>
  <si>
    <t>ER</t>
  </si>
  <si>
    <t>SQ</t>
  </si>
  <si>
    <t>f) Autres solvant, précisez :</t>
  </si>
  <si>
    <t>ER</t>
  </si>
  <si>
    <t>SQ</t>
  </si>
  <si>
    <t>ER</t>
  </si>
  <si>
    <t>SQ</t>
  </si>
  <si>
    <t>ER</t>
  </si>
  <si>
    <t>SQ</t>
  </si>
  <si>
    <t>ER</t>
  </si>
  <si>
    <t>SQ</t>
  </si>
  <si>
    <t>a) Poussières de matériaux de construction</t>
  </si>
  <si>
    <t>SSQ</t>
  </si>
  <si>
    <t>ER</t>
  </si>
  <si>
    <t>SSQ</t>
  </si>
  <si>
    <t>ER</t>
  </si>
  <si>
    <t>SSQ</t>
  </si>
  <si>
    <t>ER</t>
  </si>
  <si>
    <t>SSQ</t>
  </si>
  <si>
    <t>ER</t>
  </si>
  <si>
    <t>SQ</t>
  </si>
  <si>
    <t>b) Poussières de métaux :</t>
  </si>
  <si>
    <t>SSQ</t>
  </si>
  <si>
    <t>ER</t>
  </si>
  <si>
    <t>SSQ</t>
  </si>
  <si>
    <t>ER</t>
  </si>
  <si>
    <t>SSQ</t>
  </si>
  <si>
    <t>ER</t>
  </si>
  <si>
    <t>SSQ</t>
  </si>
  <si>
    <t>ER</t>
  </si>
  <si>
    <t>SSQ</t>
  </si>
  <si>
    <t>ER</t>
  </si>
  <si>
    <t>SSQ</t>
  </si>
  <si>
    <t>ER</t>
  </si>
  <si>
    <t>SSQ</t>
  </si>
  <si>
    <t>ER</t>
  </si>
  <si>
    <t>SQ</t>
  </si>
  <si>
    <t>ER</t>
  </si>
  <si>
    <t>SQ</t>
  </si>
  <si>
    <t>ER</t>
  </si>
  <si>
    <t>Qn°</t>
  </si>
  <si>
    <t>ER</t>
  </si>
  <si>
    <t>Carburants :</t>
  </si>
  <si>
    <t>SQ</t>
  </si>
  <si>
    <t>ER</t>
  </si>
  <si>
    <t>SQ</t>
  </si>
  <si>
    <t>ER</t>
  </si>
  <si>
    <t>Qn°</t>
  </si>
  <si>
    <t>Autres nuisances :</t>
  </si>
  <si>
    <t>SQ</t>
  </si>
  <si>
    <t>ER</t>
  </si>
  <si>
    <t>SQ</t>
  </si>
  <si>
    <t>ER</t>
  </si>
  <si>
    <t>SQ</t>
  </si>
  <si>
    <t>ER</t>
  </si>
  <si>
    <t>SQ</t>
  </si>
  <si>
    <t>ER</t>
  </si>
  <si>
    <t>SQ</t>
  </si>
  <si>
    <t>ER</t>
  </si>
  <si>
    <t>SQ</t>
  </si>
  <si>
    <t>ER</t>
  </si>
  <si>
    <t>SQ</t>
  </si>
  <si>
    <t>ER</t>
  </si>
  <si>
    <t>SQ</t>
  </si>
  <si>
    <t>ER</t>
  </si>
  <si>
    <t>SQ</t>
  </si>
  <si>
    <t>ER</t>
  </si>
  <si>
    <t>STh</t>
  </si>
  <si>
    <t>Expositions biologiques</t>
  </si>
  <si>
    <t>Qn°</t>
  </si>
  <si>
    <t>ER</t>
  </si>
  <si>
    <t>Qn°</t>
  </si>
  <si>
    <t>ER</t>
  </si>
  <si>
    <t>STh</t>
  </si>
  <si>
    <t>Autres expositions</t>
  </si>
  <si>
    <t>Qn°</t>
  </si>
  <si>
    <t>ER</t>
  </si>
  <si>
    <t>Qn°</t>
  </si>
  <si>
    <t>ER</t>
  </si>
  <si>
    <t>Th</t>
  </si>
  <si>
    <t>STh</t>
  </si>
  <si>
    <t>Description de l’emploi actuel</t>
  </si>
  <si>
    <t>Qn°</t>
  </si>
  <si>
    <t>Quelle est votre profession ?</t>
  </si>
  <si>
    <t>Qn°</t>
  </si>
  <si>
    <t>Qn°</t>
  </si>
  <si>
    <t>Qn°</t>
  </si>
  <si>
    <t>Qn°</t>
  </si>
  <si>
    <t>AQ_EXPOACT_TrTpsCplet</t>
  </si>
  <si>
    <t>AQ_EXPOACT</t>
  </si>
  <si>
    <t>AQ_EXPOACT_TrTpsNbH</t>
  </si>
  <si>
    <t xml:space="preserve"> Temps partiel</t>
  </si>
  <si>
    <t>ER</t>
  </si>
  <si>
    <t>Qn°</t>
  </si>
  <si>
    <t>AQ_EXPOACT_TrEtabTail</t>
  </si>
  <si>
    <t>AQ_EXPOACT</t>
  </si>
  <si>
    <t>Qn°</t>
  </si>
  <si>
    <t>AQ_EXPOACT_TrEtabGrpe</t>
  </si>
  <si>
    <t>AQ_EXPOACT</t>
  </si>
  <si>
    <t>Qn°</t>
  </si>
  <si>
    <t>AQ_EXPOACT_TrDurTraj</t>
  </si>
  <si>
    <t>AQ_EXPOACT</t>
  </si>
  <si>
    <t>ER</t>
  </si>
  <si>
    <t>AQ_EXPOACT_TrTransp1</t>
  </si>
  <si>
    <t>AQ_EXPOACT</t>
  </si>
  <si>
    <t>ER</t>
  </si>
  <si>
    <t>AQ_EXPOACT_TrTransp2</t>
  </si>
  <si>
    <t>AQ_EXPOACT</t>
  </si>
  <si>
    <t>ER</t>
  </si>
  <si>
    <t>AQ_EXPOACT_TrTransp3</t>
  </si>
  <si>
    <t>AQ_EXPOACT</t>
  </si>
  <si>
    <t>Qn°</t>
  </si>
  <si>
    <t>AQ_EXPOACT_TrMemNbH</t>
  </si>
  <si>
    <t>AQ_EXPOACT</t>
  </si>
  <si>
    <t>Qn°</t>
  </si>
  <si>
    <t>AQ_EXPOACT_TrMemNbj</t>
  </si>
  <si>
    <t>AQ_EXPOACT</t>
  </si>
  <si>
    <t>Qn°</t>
  </si>
  <si>
    <t>AQ_EXPOACT_TrHFixe</t>
  </si>
  <si>
    <t>AQ_EXPOACT</t>
  </si>
  <si>
    <t>Qn°</t>
  </si>
  <si>
    <t>AQ_EXPOACT_TrChxH</t>
  </si>
  <si>
    <t>AQ_EXPOACT</t>
  </si>
  <si>
    <t>Qn°</t>
  </si>
  <si>
    <t>AQ_EXPOACT_TrPointer</t>
  </si>
  <si>
    <t>AQ_EXPOACT</t>
  </si>
  <si>
    <t>Qn°</t>
  </si>
  <si>
    <t>AQ_EXPOACT_TrContPub</t>
  </si>
  <si>
    <t>AQ_EXPOACT</t>
  </si>
  <si>
    <t>SQ</t>
  </si>
  <si>
    <t>AQ_EXPOACT_TrTensPub</t>
  </si>
  <si>
    <t>AQ_EXPOACT</t>
  </si>
  <si>
    <t>STh</t>
  </si>
  <si>
    <t>Contraintes posturales</t>
  </si>
  <si>
    <t>Qn°</t>
  </si>
  <si>
    <t>AQ_EXPOACT_TrEvalIntEff</t>
  </si>
  <si>
    <t>AQ_EXPOACT</t>
  </si>
  <si>
    <t>SQ</t>
  </si>
  <si>
    <t>AQ_EXPOACT_TrDebout</t>
  </si>
  <si>
    <t>AQ_EXPOACT</t>
  </si>
  <si>
    <t>SQ</t>
  </si>
  <si>
    <t>AQ_EXPOACT_TrRepet</t>
  </si>
  <si>
    <t>AQ_EXPOACT</t>
  </si>
  <si>
    <t>SQ</t>
  </si>
  <si>
    <t>AQ_EXPOACT_TrChgtTach</t>
  </si>
  <si>
    <t>AQ_EXPOACT</t>
  </si>
  <si>
    <t>SQ</t>
  </si>
  <si>
    <t>AQ_EXPOACT_TrQuitYeux</t>
  </si>
  <si>
    <t>AQ_EXPOACT</t>
  </si>
  <si>
    <t>SQ</t>
  </si>
  <si>
    <t>AQ_EXPOACT_TrAGenou</t>
  </si>
  <si>
    <t>AQ_EXPOACT</t>
  </si>
  <si>
    <t>SQ</t>
  </si>
  <si>
    <t>AQ_EXPOACT_TrPencher</t>
  </si>
  <si>
    <t>AQ_EXPOACT</t>
  </si>
  <si>
    <t>SQ</t>
  </si>
  <si>
    <t>AQ_EXPOACT_TrCondEng</t>
  </si>
  <si>
    <t>AQ_EXPOACT</t>
  </si>
  <si>
    <t>SQ</t>
  </si>
  <si>
    <t>AQ_EXPOACT_TrCondVeh</t>
  </si>
  <si>
    <t>AQ_EXPOACT</t>
  </si>
  <si>
    <t>Qn°</t>
  </si>
  <si>
    <t>AQ_EXPOACT_TrManip</t>
  </si>
  <si>
    <t>AQ_EXPOACT</t>
  </si>
  <si>
    <t>SQ</t>
  </si>
  <si>
    <t>SSQ</t>
  </si>
  <si>
    <t>a) Manipuler, déplacer régulièrement une charge, une pièce, un objet qui pèse entre 1 et 4 kg :</t>
  </si>
  <si>
    <t>AQ_EXPOACT_TrTpsManip4</t>
  </si>
  <si>
    <t>AQ_EXPOACT</t>
  </si>
  <si>
    <t>SSQ</t>
  </si>
  <si>
    <t>b) Manipuler, déplacer régulièrement une charge, une pièce, un objet qui pèse plus de 4 kg :</t>
  </si>
  <si>
    <t>AQ_EXPOACT_TrTpsManip4p</t>
  </si>
  <si>
    <t>AQ_EXPOACT</t>
  </si>
  <si>
    <t>SSQ</t>
  </si>
  <si>
    <t>c) Porter une charge qui pèse moins de 10 kg :</t>
  </si>
  <si>
    <t>AQ_EXPOACT_TrTpsPort10</t>
  </si>
  <si>
    <t>AQ_EXPOACT</t>
  </si>
  <si>
    <t>SSQ</t>
  </si>
  <si>
    <t>d) Porter une charge qui pèse de 10 à 25 kg :</t>
  </si>
  <si>
    <t>AQ_EXPOACT_TrTpsPort10p</t>
  </si>
  <si>
    <t>AQ_EXPOACT</t>
  </si>
  <si>
    <t>SSQ</t>
  </si>
  <si>
    <t>e) Porter une charge qui pèse plus de 25 kg :</t>
  </si>
  <si>
    <t>AQ_EXPOACT_TrTpsPort25p</t>
  </si>
  <si>
    <t>AQ_EXPOACT</t>
  </si>
  <si>
    <t>Qn°</t>
  </si>
  <si>
    <t>SQ</t>
  </si>
  <si>
    <t>AQ_EXPOACT_TrOutVibr</t>
  </si>
  <si>
    <t>AQ_EXPOACT</t>
  </si>
  <si>
    <t>SQ</t>
  </si>
  <si>
    <t>b) Un écran d’ordinateur ou de contrôle ?</t>
  </si>
  <si>
    <t>AQ_EXPOACT_TrEcran</t>
  </si>
  <si>
    <t>AQ_EXPOACT</t>
  </si>
  <si>
    <t>SQ</t>
  </si>
  <si>
    <t>c) Un clavier pour saisir des données ou une souris ou un dispositif analogue (crayon optique, scanner, douchette…) ?</t>
  </si>
  <si>
    <t>AQ_EXPOACT_TrClavier</t>
  </si>
  <si>
    <t>AQ_EXPOACT</t>
  </si>
  <si>
    <t>Qn°</t>
  </si>
  <si>
    <t>SQ</t>
  </si>
  <si>
    <t>Pencher la tête en avant régulièrement ou de manière prolongée ?</t>
  </si>
  <si>
    <t>AQ_EXPOACT_TrPenchTete</t>
  </si>
  <si>
    <t>AQ_EXPOACT</t>
  </si>
  <si>
    <t>SQ</t>
  </si>
  <si>
    <t>AQ_EXPOACT_TrBrasLair</t>
  </si>
  <si>
    <t>AQ_EXPOACT</t>
  </si>
  <si>
    <t>SQ</t>
  </si>
  <si>
    <t>Attraper régulièrement des objets derrière le dos ?</t>
  </si>
  <si>
    <t>AQ_EXPOACT_TrDerDos</t>
  </si>
  <si>
    <t>AQ_EXPOACT</t>
  </si>
  <si>
    <t>SQ</t>
  </si>
  <si>
    <t>Travailler avec un ou deux bras écartés du corps régulièrement ou de manière prolongée ?</t>
  </si>
  <si>
    <t>AQ_EXPOACT_TrBrasEcart</t>
  </si>
  <si>
    <t>AQ_EXPOACT</t>
  </si>
  <si>
    <t>SQ</t>
  </si>
  <si>
    <t>Fléchir et étendre le coude de manière répétée ou maintenir le coude fléchi contre résistance ?</t>
  </si>
  <si>
    <t>AQ_EXPOACT_TrFlechCoude</t>
  </si>
  <si>
    <t>AQ_EXPOACT</t>
  </si>
  <si>
    <t>SQ</t>
  </si>
  <si>
    <t>Tourner la main comme pour visser ?</t>
  </si>
  <si>
    <t>AQ_EXPOACT_TrVisser</t>
  </si>
  <si>
    <t>AQ_EXPOACT</t>
  </si>
  <si>
    <t>SQ</t>
  </si>
  <si>
    <t>Tordre le poignet ?</t>
  </si>
  <si>
    <t>AQ_EXPOACT_TrTordPoignet</t>
  </si>
  <si>
    <t>AQ_EXPOACT</t>
  </si>
  <si>
    <t>SQ</t>
  </si>
  <si>
    <t>Appuyer ou taper avec la base de la main sur un plan dur ou sur un outil ?</t>
  </si>
  <si>
    <t>AQ_EXPOACT_TrBaseMain</t>
  </si>
  <si>
    <t>AQ_EXPOACT</t>
  </si>
  <si>
    <t>SQ</t>
  </si>
  <si>
    <t>Presser ou prendre fermement des objets ou des pièces entre le pouce et l’index ?</t>
  </si>
  <si>
    <t>AQ_EXPOACT_TrPincer</t>
  </si>
  <si>
    <t>AQ_EXPOACT</t>
  </si>
  <si>
    <t>STh</t>
  </si>
  <si>
    <t>Qn°</t>
  </si>
  <si>
    <t>AQ_EXPOACT_TrExterieur</t>
  </si>
  <si>
    <t>AQ_EXPOACT</t>
  </si>
  <si>
    <t>Qn°</t>
  </si>
  <si>
    <t>En dehors des périodes de travail à l’extérieur, la température à votre travail est-elle :</t>
  </si>
  <si>
    <t>SQ</t>
  </si>
  <si>
    <t>a) Très élevée (plus de 30°C)</t>
  </si>
  <si>
    <t>AQ_EXPOACT_TrTpEleve</t>
  </si>
  <si>
    <t>AQ_EXPOACT</t>
  </si>
  <si>
    <t>SQ</t>
  </si>
  <si>
    <t>b) Très basse (moins de 10°C)</t>
  </si>
  <si>
    <t>AQ_EXPOACT_TrTpBasse</t>
  </si>
  <si>
    <t>AQ_EXPOACT</t>
  </si>
  <si>
    <t>Variables calculées et Tables construites - Sniiram</t>
  </si>
  <si>
    <t>Variables calculées</t>
  </si>
  <si>
    <t>Présent dans le DCIR</t>
  </si>
  <si>
    <t>x</t>
  </si>
  <si>
    <t>x</t>
  </si>
  <si>
    <t>x</t>
  </si>
  <si>
    <t>Présent dans la table médicalisée</t>
  </si>
  <si>
    <t>x</t>
  </si>
  <si>
    <t>x</t>
  </si>
  <si>
    <t>x</t>
  </si>
  <si>
    <t>Présent dans le PMSI-MCO</t>
  </si>
  <si>
    <t>x</t>
  </si>
  <si>
    <t>x</t>
  </si>
  <si>
    <t>x</t>
  </si>
  <si>
    <t>CMU</t>
  </si>
  <si>
    <t>x</t>
  </si>
  <si>
    <t>x</t>
  </si>
  <si>
    <t>x</t>
  </si>
  <si>
    <t>CMU-Complémentaire</t>
  </si>
  <si>
    <t>x</t>
  </si>
  <si>
    <t>x</t>
  </si>
  <si>
    <t>x</t>
  </si>
  <si>
    <t>AME</t>
  </si>
  <si>
    <t>x</t>
  </si>
  <si>
    <t>x</t>
  </si>
  <si>
    <t>x</t>
  </si>
  <si>
    <t>Régime d'affiliation</t>
  </si>
  <si>
    <t>Affilié au régime général</t>
  </si>
  <si>
    <t>x</t>
  </si>
  <si>
    <t>x</t>
  </si>
  <si>
    <t>x</t>
  </si>
  <si>
    <t>Affilié à la MSA</t>
  </si>
  <si>
    <t>x</t>
  </si>
  <si>
    <t>x</t>
  </si>
  <si>
    <t>x</t>
  </si>
  <si>
    <t>Affilié au RSI</t>
  </si>
  <si>
    <t>x</t>
  </si>
  <si>
    <t>x</t>
  </si>
  <si>
    <t>x</t>
  </si>
  <si>
    <t>Affilié à la LMDE</t>
  </si>
  <si>
    <t>x</t>
  </si>
  <si>
    <t>x</t>
  </si>
  <si>
    <t>x</t>
  </si>
  <si>
    <t>…</t>
  </si>
  <si>
    <t>Variables calculées avec paramètre</t>
  </si>
  <si>
    <t xml:space="preserve">Consommation de soins </t>
  </si>
  <si>
    <t xml:space="preserve">Consommation de médicaments - Au moins un remboursement au cours de l'année </t>
  </si>
  <si>
    <t xml:space="preserve">Paramètre : code ATC </t>
  </si>
  <si>
    <t>x</t>
  </si>
  <si>
    <t>x</t>
  </si>
  <si>
    <t>x</t>
  </si>
  <si>
    <t>Paramètre : code CIP</t>
  </si>
  <si>
    <t>x</t>
  </si>
  <si>
    <t>x</t>
  </si>
  <si>
    <t>x</t>
  </si>
  <si>
    <t>Hospitalisation</t>
  </si>
  <si>
    <t xml:space="preserve">Actes CCAM lors d'une hospitalisation </t>
  </si>
  <si>
    <t>Paramètre : code CCAM</t>
  </si>
  <si>
    <t>x</t>
  </si>
  <si>
    <t>x</t>
  </si>
  <si>
    <t>x</t>
  </si>
  <si>
    <t xml:space="preserve">Diagnostic principal (RSA) lors d'une hospitalisation </t>
  </si>
  <si>
    <t>Paramètre : CIM-10</t>
  </si>
  <si>
    <t>x</t>
  </si>
  <si>
    <t>x</t>
  </si>
  <si>
    <t>x</t>
  </si>
  <si>
    <t xml:space="preserve">Diagnostic relié (RSA) lors d'une hospitalisation </t>
  </si>
  <si>
    <t>Paramètre : CIM-10</t>
  </si>
  <si>
    <t>x</t>
  </si>
  <si>
    <t>x</t>
  </si>
  <si>
    <t>x</t>
  </si>
  <si>
    <t xml:space="preserve">Diagnostic principal (RUM) lors d'une hospitalisation </t>
  </si>
  <si>
    <t>Paramètre : CIM-10</t>
  </si>
  <si>
    <t>x</t>
  </si>
  <si>
    <t>x</t>
  </si>
  <si>
    <t>x</t>
  </si>
  <si>
    <t xml:space="preserve">Diagnostic principal (RUM) lors d'une hospitalisation </t>
  </si>
  <si>
    <t>Paramètre : CIM-10</t>
  </si>
  <si>
    <t>x</t>
  </si>
  <si>
    <t>x</t>
  </si>
  <si>
    <t>x</t>
  </si>
  <si>
    <t xml:space="preserve">Diagnostics associés lors d'une hospitalisation </t>
  </si>
  <si>
    <t>Paramètre : CIM-10</t>
  </si>
  <si>
    <t>x</t>
  </si>
  <si>
    <t>x</t>
  </si>
  <si>
    <t>x</t>
  </si>
  <si>
    <t>Groupe Homogème de Malade</t>
  </si>
  <si>
    <t>paramètre : code GHM</t>
  </si>
  <si>
    <t>x</t>
  </si>
  <si>
    <t>x</t>
  </si>
  <si>
    <t>x</t>
  </si>
  <si>
    <t>Catégorie Majeure de Diagnostic</t>
  </si>
  <si>
    <t>Paramètre : code CMD</t>
  </si>
  <si>
    <t>x</t>
  </si>
  <si>
    <t>x</t>
  </si>
  <si>
    <t>x</t>
  </si>
  <si>
    <t>Tables construites</t>
  </si>
  <si>
    <t>Table médicalisée des bénéficiaires</t>
  </si>
  <si>
    <r>
      <rPr>
        <u/>
        <sz val="10"/>
        <color theme="1"/>
        <rFont val="Calibri"/>
        <family val="2"/>
      </rPr>
      <t>Variables</t>
    </r>
    <r>
      <rPr>
        <sz val="10"/>
        <rFont val="Arial"/>
        <family val="2"/>
      </rPr>
      <t xml:space="preserve"> : Identifiant, motif d'exonération du TM (ALD,MP,AT,Invalidité, Article L324, motif inconnu), numéro (ALD ou tableau de MP), codes CIM10, date de début et date de fin</t>
    </r>
  </si>
  <si>
    <t>Une table historisée jusqu'en 2009</t>
  </si>
  <si>
    <t>Informations :</t>
  </si>
  <si>
    <t>- les variables calculées sont construites à partir de la date de soins (pour les données issues des consommations de soins) et du mois et de l'année de sortie d'hospitalisation (pour les données issues du PMSI-MCO). Concernant les données issues des consommations de soins, les variables calculées peuvent être modifiées jusqu'à 3 ans après la date de soins.</t>
  </si>
  <si>
    <t>- Pour les "variables calculées avec paramètre", il est important d'inclure la liste des paramètres (par exemple la liste des codes des diagnostics en CIM-10…) dans la demande des données à extraire.</t>
  </si>
  <si>
    <t>Numéro de CES : |__||__||__|</t>
  </si>
  <si>
    <r>
      <rPr>
        <b/>
        <sz val="8"/>
        <rFont val="Arial"/>
        <family val="2"/>
      </rPr>
      <t>Outpatient's date of birth (2009: patient): dd/mm/yyyy</t>
    </r>
  </si>
  <si>
    <r>
      <rPr>
        <b/>
        <sz val="8"/>
        <rFont val="Arial"/>
        <family val="2"/>
      </rPr>
      <t>Patient's gender (2009: patient): male/female</t>
    </r>
  </si>
  <si>
    <t>BIOMETRIE</t>
  </si>
  <si>
    <t>AUDITION</t>
  </si>
  <si>
    <t>SPIROMETRIE</t>
  </si>
  <si>
    <t>Pilote</t>
  </si>
  <si>
    <t>Qn°</t>
  </si>
  <si>
    <t>Numéro Constances</t>
  </si>
  <si>
    <t>Qn°</t>
  </si>
  <si>
    <t>Login neuropsy</t>
  </si>
  <si>
    <t>Qn°</t>
  </si>
  <si>
    <t>Qn°</t>
  </si>
  <si>
    <t>Numéro du CES : |__|__|__|</t>
  </si>
  <si>
    <t>Qn°</t>
  </si>
  <si>
    <t>CAH_SENIOR_InEnq</t>
  </si>
  <si>
    <t>x</t>
  </si>
  <si>
    <t>x</t>
  </si>
  <si>
    <t>Qn°</t>
  </si>
  <si>
    <t>CAH_SENIOR_DtEntr</t>
  </si>
  <si>
    <t>x</t>
  </si>
  <si>
    <t>x</t>
  </si>
  <si>
    <t>Qn°</t>
  </si>
  <si>
    <t>Heure de l'entretien : H/mn</t>
  </si>
  <si>
    <t>x</t>
  </si>
  <si>
    <t>Qn°</t>
  </si>
  <si>
    <t>Sexe du consultant : Masculin/féminin</t>
  </si>
  <si>
    <t>CAH_SENIOR_Sex</t>
  </si>
  <si>
    <t>x</t>
  </si>
  <si>
    <t>x</t>
  </si>
  <si>
    <t>Qn°</t>
  </si>
  <si>
    <t>Date de naissance du consultant : jj/mm/aaaa</t>
  </si>
  <si>
    <t>CAH_SENIOR_DtNais</t>
  </si>
  <si>
    <t>x</t>
  </si>
  <si>
    <t>x</t>
  </si>
  <si>
    <t>Qn°</t>
  </si>
  <si>
    <t>x</t>
  </si>
  <si>
    <t>Qn°</t>
  </si>
  <si>
    <t>Préférence manuelle : [Gauche] [Droite] [Pas de préférence]*</t>
  </si>
  <si>
    <t>CAH_SENIOR_PrefMan</t>
  </si>
  <si>
    <t>x</t>
  </si>
  <si>
    <t>x</t>
  </si>
  <si>
    <t>Qn°</t>
  </si>
  <si>
    <t>x</t>
  </si>
  <si>
    <t>Qn°</t>
  </si>
  <si>
    <t>x</t>
  </si>
  <si>
    <t>QUESTIONNAIRE INTRODUCTIF</t>
  </si>
  <si>
    <t>Numéro Constances</t>
  </si>
  <si>
    <t>Quel est le dernier diplôme que vous ayez obtenu ?</t>
  </si>
  <si>
    <t>Quelle est votre profession ou bien votre dernière profession si vous êtes à la retraite?</t>
  </si>
  <si>
    <t>x</t>
  </si>
  <si>
    <t>SQ</t>
  </si>
  <si>
    <t>x</t>
  </si>
  <si>
    <t>SQ</t>
  </si>
  <si>
    <t>x</t>
  </si>
  <si>
    <t>SQ</t>
  </si>
  <si>
    <t>x</t>
  </si>
  <si>
    <t>SQ</t>
  </si>
  <si>
    <t>x</t>
  </si>
  <si>
    <t>SQ</t>
  </si>
  <si>
    <t>x</t>
  </si>
  <si>
    <t>SQ</t>
  </si>
  <si>
    <t>x</t>
  </si>
  <si>
    <t>Qn°</t>
  </si>
  <si>
    <t>x</t>
  </si>
  <si>
    <t>Qn°</t>
  </si>
  <si>
    <t>x</t>
  </si>
  <si>
    <t>Qn°</t>
  </si>
  <si>
    <t>x</t>
  </si>
  <si>
    <t>x</t>
  </si>
  <si>
    <t>x</t>
  </si>
  <si>
    <t>x</t>
  </si>
  <si>
    <t>Qn°</t>
  </si>
  <si>
    <t>Quelle que soit la cause de la chute (sol glissant, obstacle, etc.), mais sans compter les chutes liées à un accident de la circulation, combien de fois êtes-vous tombé(e) au cours des 12 derniers mois ? |__|__|</t>
  </si>
  <si>
    <t>x</t>
  </si>
  <si>
    <t>LES 4 ITEMS DE L'ECHELLE IALD (LAWTON)</t>
  </si>
  <si>
    <t>Qn°</t>
  </si>
  <si>
    <t>x</t>
  </si>
  <si>
    <t>Qn°</t>
  </si>
  <si>
    <t>x</t>
  </si>
  <si>
    <t>Qn°</t>
  </si>
  <si>
    <t>x</t>
  </si>
  <si>
    <t>Qn°</t>
  </si>
  <si>
    <t>x</t>
  </si>
  <si>
    <t>Qn°</t>
  </si>
  <si>
    <t>Numéro Constances</t>
  </si>
  <si>
    <t>Qn°</t>
  </si>
  <si>
    <t>Qn°</t>
  </si>
  <si>
    <t>"Je vais vous poser quelques questions pour apprécier comment fonctionne votre mémoire. Les unes sont très simples, les autres un peu moins. Vous devez répondre du mieux que vous pouvez."</t>
  </si>
  <si>
    <t>x</t>
  </si>
  <si>
    <t>x</t>
  </si>
  <si>
    <t>SQ</t>
  </si>
  <si>
    <t>quelle est la date aujourd'hui ? [coter 0 ou 1]</t>
  </si>
  <si>
    <t>x</t>
  </si>
  <si>
    <t>x</t>
  </si>
  <si>
    <t>SSQ</t>
  </si>
  <si>
    <t>Si la réponse est incorrecte ou incomplète, posez les questions restées sans réponse, dans l'ordre suivant :</t>
  </si>
  <si>
    <t>x</t>
  </si>
  <si>
    <t>x</t>
  </si>
  <si>
    <t>SQ</t>
  </si>
  <si>
    <t>1) En quelle année sommes-nous ? [coter 0 ou 1]</t>
  </si>
  <si>
    <t>x</t>
  </si>
  <si>
    <t>x</t>
  </si>
  <si>
    <t>SQ</t>
  </si>
  <si>
    <t>2) En quelle saison sommes-nous ? [coter 0 ou 1]</t>
  </si>
  <si>
    <t>x</t>
  </si>
  <si>
    <t>x</t>
  </si>
  <si>
    <t>SQ</t>
  </si>
  <si>
    <t>3) En quel mois sommes-nous ? [coter 0 ou 1]</t>
  </si>
  <si>
    <t>x</t>
  </si>
  <si>
    <t>x</t>
  </si>
  <si>
    <t>SQ</t>
  </si>
  <si>
    <t>4) Quel jour du mois sommes-nous ? [coter 0 ou 1]</t>
  </si>
  <si>
    <t>x</t>
  </si>
  <si>
    <t>x</t>
  </si>
  <si>
    <t>SQ</t>
  </si>
  <si>
    <t>5) Quel jour de la semaine sommes-nous ? [coter 0 ou 1]</t>
  </si>
  <si>
    <t>x</t>
  </si>
  <si>
    <t>x</t>
  </si>
  <si>
    <t>ER</t>
  </si>
  <si>
    <t>x</t>
  </si>
  <si>
    <t>x</t>
  </si>
  <si>
    <t>Qn°</t>
  </si>
  <si>
    <t>"Je vais vous poser maintenant quelques questions sur l'endroit où nous nous trouvons."</t>
  </si>
  <si>
    <t>x</t>
  </si>
  <si>
    <t>x</t>
  </si>
  <si>
    <t>SQ</t>
  </si>
  <si>
    <t>x</t>
  </si>
  <si>
    <t>x</t>
  </si>
  <si>
    <t>SQ</t>
  </si>
  <si>
    <t>7) Dans quelle ville se trouve-t-il ? [coter 0 ou 1]</t>
  </si>
  <si>
    <t>x</t>
  </si>
  <si>
    <t>x</t>
  </si>
  <si>
    <t>SQ</t>
  </si>
  <si>
    <t>x</t>
  </si>
  <si>
    <t>x</t>
  </si>
  <si>
    <t>SQ</t>
  </si>
  <si>
    <t>x</t>
  </si>
  <si>
    <t>x</t>
  </si>
  <si>
    <t>SQ</t>
  </si>
  <si>
    <t>x</t>
  </si>
  <si>
    <t>x</t>
  </si>
  <si>
    <t>ER</t>
  </si>
  <si>
    <t>x</t>
  </si>
  <si>
    <t>x</t>
  </si>
  <si>
    <t>Qn°</t>
  </si>
  <si>
    <t>x</t>
  </si>
  <si>
    <t>x</t>
  </si>
  <si>
    <t>SQ</t>
  </si>
  <si>
    <t>Répétez les 3 mots</t>
  </si>
  <si>
    <t>x</t>
  </si>
  <si>
    <t>x</t>
  </si>
  <si>
    <t>SQ</t>
  </si>
  <si>
    <t>x</t>
  </si>
  <si>
    <t>x</t>
  </si>
  <si>
    <t>SQ</t>
  </si>
  <si>
    <t>x</t>
  </si>
  <si>
    <t>x</t>
  </si>
  <si>
    <t>SQ</t>
  </si>
  <si>
    <t>x</t>
  </si>
  <si>
    <t>x</t>
  </si>
  <si>
    <t>ER</t>
  </si>
  <si>
    <t>x</t>
  </si>
  <si>
    <t>x</t>
  </si>
  <si>
    <t>Qn°</t>
  </si>
  <si>
    <t>"Voulez-vous compter à partir de 100 en retirant 7 à chaque fois ?"</t>
  </si>
  <si>
    <t>x</t>
  </si>
  <si>
    <t>x</t>
  </si>
  <si>
    <t>SQ</t>
  </si>
  <si>
    <t>x</t>
  </si>
  <si>
    <t>x</t>
  </si>
  <si>
    <t>SQ</t>
  </si>
  <si>
    <t>x</t>
  </si>
  <si>
    <t>x</t>
  </si>
  <si>
    <t>SQ</t>
  </si>
  <si>
    <t>x</t>
  </si>
  <si>
    <t>x</t>
  </si>
  <si>
    <t>SQ</t>
  </si>
  <si>
    <t>x</t>
  </si>
  <si>
    <t>x</t>
  </si>
  <si>
    <t>SQ</t>
  </si>
  <si>
    <t>x</t>
  </si>
  <si>
    <t>x</t>
  </si>
  <si>
    <t>Qn°</t>
  </si>
  <si>
    <t>Pour tous les sujets, même pour ceux qui ont obtenu le maximum de points, demander : "Voulez-vous épeler le mot MONDE à l'envers ?"</t>
  </si>
  <si>
    <t>x</t>
  </si>
  <si>
    <t>x</t>
  </si>
  <si>
    <t>Indic</t>
  </si>
  <si>
    <t>Le score correspond au nombre de lettres dans la bonne position, mais ce chiffre ne doit pas figurer dans le score global.</t>
  </si>
  <si>
    <t>x</t>
  </si>
  <si>
    <t>ER</t>
  </si>
  <si>
    <t>x</t>
  </si>
  <si>
    <t>x</t>
  </si>
  <si>
    <t>Qn°</t>
  </si>
  <si>
    <t>"Pouvez-vous me dire quels étaient les 3 mots que je vous ai demandés de répéter et de retenir tout à l'heure ?"</t>
  </si>
  <si>
    <t>x</t>
  </si>
  <si>
    <t>x</t>
  </si>
  <si>
    <t>SQ</t>
  </si>
  <si>
    <t>x</t>
  </si>
  <si>
    <t>x</t>
  </si>
  <si>
    <t>SQ</t>
  </si>
  <si>
    <t>x</t>
  </si>
  <si>
    <t>x</t>
  </si>
  <si>
    <t>SQ</t>
  </si>
  <si>
    <t>x</t>
  </si>
  <si>
    <t>x</t>
  </si>
  <si>
    <t>ER</t>
  </si>
  <si>
    <t>x</t>
  </si>
  <si>
    <t>x</t>
  </si>
  <si>
    <t>SQ</t>
  </si>
  <si>
    <t>x</t>
  </si>
  <si>
    <t>x</t>
  </si>
  <si>
    <t>SQ</t>
  </si>
  <si>
    <t>23) Montrer une montre. "Quel est le nom de cet objet ?" [coter 0 ou 1]</t>
  </si>
  <si>
    <t>x</t>
  </si>
  <si>
    <t>x</t>
  </si>
  <si>
    <t>SQ</t>
  </si>
  <si>
    <t>x</t>
  </si>
  <si>
    <t>x</t>
  </si>
  <si>
    <t>Indic</t>
  </si>
  <si>
    <t>Mettez 1 point si la réponse est bonne, et 1 point pour la 24 si la répétition est parfaitement correcte.</t>
  </si>
  <si>
    <t>x</t>
  </si>
  <si>
    <t>x</t>
  </si>
  <si>
    <t>Qn°</t>
  </si>
  <si>
    <t xml:space="preserve">Poser une feuille de papier sur le bureau, la montrer au sujet en lui disant : "Ecoutez bien et faites ce que je vais vous dire" </t>
  </si>
  <si>
    <t>x</t>
  </si>
  <si>
    <t>x</t>
  </si>
  <si>
    <t>SQ</t>
  </si>
  <si>
    <t>25) "Prenez cette feuille de papier avec la main droite" [coter 0 ou 1]</t>
  </si>
  <si>
    <t>x</t>
  </si>
  <si>
    <t>x</t>
  </si>
  <si>
    <t>SQ</t>
  </si>
  <si>
    <t>26) "Pliez-la en deux" [coter 0 ou 1]</t>
  </si>
  <si>
    <t>x</t>
  </si>
  <si>
    <t>x</t>
  </si>
  <si>
    <t>SQ</t>
  </si>
  <si>
    <t>27) "et jetez-la par terre" [coter 0 ou 1]</t>
  </si>
  <si>
    <t>x</t>
  </si>
  <si>
    <t>x</t>
  </si>
  <si>
    <t>SQ</t>
  </si>
  <si>
    <t>x</t>
  </si>
  <si>
    <t>x</t>
  </si>
  <si>
    <t>SQ</t>
  </si>
  <si>
    <t>29) Tendre au sujet une feuille de papier et un stylo en disant : "Voulez-vous m'écrire une phrase, ce que vous voulez, mais une phrase entière. Cette phrase doit être écrite spontanément. Elle doit contenir un sujet, un verbe et avoir un sens". [coter 0 ou 1]</t>
  </si>
  <si>
    <t>x</t>
  </si>
  <si>
    <t>x</t>
  </si>
  <si>
    <t>ER</t>
  </si>
  <si>
    <t>Langage - SCORE |__| / 8</t>
  </si>
  <si>
    <t>x</t>
  </si>
  <si>
    <t>x</t>
  </si>
  <si>
    <t>SQ</t>
  </si>
  <si>
    <t>30) Tendre au sujet une feuille de papier et lui demander : 
"Voulez-vous recopier ce dessin ?" (Pentagones croisés) [coter 0 ou 1]</t>
  </si>
  <si>
    <t>x</t>
  </si>
  <si>
    <t>x</t>
  </si>
  <si>
    <t>ER</t>
  </si>
  <si>
    <t>x</t>
  </si>
  <si>
    <t>x</t>
  </si>
  <si>
    <t>ER</t>
  </si>
  <si>
    <t>MMSE - SCORE TOTAL |__|__| / 130</t>
  </si>
  <si>
    <t>x</t>
  </si>
  <si>
    <t>x</t>
  </si>
  <si>
    <t>Qn°</t>
  </si>
  <si>
    <t>Test passé ? Oui, complet / Oui, incomplet / Non</t>
  </si>
  <si>
    <t>x</t>
  </si>
  <si>
    <t>SQ</t>
  </si>
  <si>
    <t>Si oui, complet, conditions particulières :</t>
  </si>
  <si>
    <t>x</t>
  </si>
  <si>
    <t>ER</t>
  </si>
  <si>
    <t>Aucun problème</t>
  </si>
  <si>
    <t>x</t>
  </si>
  <si>
    <t>ER</t>
  </si>
  <si>
    <t>x</t>
  </si>
  <si>
    <t>ER</t>
  </si>
  <si>
    <t>x</t>
  </si>
  <si>
    <t>ER</t>
  </si>
  <si>
    <t>Autre</t>
  </si>
  <si>
    <t>x</t>
  </si>
  <si>
    <t>SQ</t>
  </si>
  <si>
    <t>Si oui, incomplet, ou si non, motif :</t>
  </si>
  <si>
    <t>x</t>
  </si>
  <si>
    <t>ER</t>
  </si>
  <si>
    <t>Incapacité liée à un déficit sensoriel (vue, audition) ou fonctionnel (handicap, paralysie)</t>
  </si>
  <si>
    <t>ER</t>
  </si>
  <si>
    <t>Problème de compréhension des consignes</t>
  </si>
  <si>
    <t>ER</t>
  </si>
  <si>
    <t>ER</t>
  </si>
  <si>
    <t>ER</t>
  </si>
  <si>
    <t>Autre</t>
  </si>
  <si>
    <t>Indic</t>
  </si>
  <si>
    <t>x</t>
  </si>
  <si>
    <t>x</t>
  </si>
  <si>
    <t>Propositions (en lignes) :</t>
  </si>
  <si>
    <t>x</t>
  </si>
  <si>
    <t>x</t>
  </si>
  <si>
    <t>x</t>
  </si>
  <si>
    <t>Qn°</t>
  </si>
  <si>
    <t>Test passé ? Oui, complet / Oui, incomplet / Non</t>
  </si>
  <si>
    <t>x</t>
  </si>
  <si>
    <t>SQ</t>
  </si>
  <si>
    <t>Si oui, complet, conditions particulières :</t>
  </si>
  <si>
    <t>x</t>
  </si>
  <si>
    <t>Aucun problème</t>
  </si>
  <si>
    <t>x</t>
  </si>
  <si>
    <t>x</t>
  </si>
  <si>
    <t>x</t>
  </si>
  <si>
    <t>Autre</t>
  </si>
  <si>
    <t>x</t>
  </si>
  <si>
    <t>SQ</t>
  </si>
  <si>
    <t>x</t>
  </si>
  <si>
    <t>Incapacité liée à un déficit sensoriel (vue, audition) ou fonctionnel (handicap, paralysie)</t>
  </si>
  <si>
    <t>Problème de compréhension des consignes</t>
  </si>
  <si>
    <t>Autre</t>
  </si>
  <si>
    <t>TRAIL MAKING TEST</t>
  </si>
  <si>
    <t>Qn°</t>
  </si>
  <si>
    <t>Numéro Constances</t>
  </si>
  <si>
    <t>Qn°</t>
  </si>
  <si>
    <t>Qn°</t>
  </si>
  <si>
    <t>Nombre de bons déplacements |__|__|</t>
  </si>
  <si>
    <t>x</t>
  </si>
  <si>
    <t>Qn°</t>
  </si>
  <si>
    <t>x</t>
  </si>
  <si>
    <t>Qn°</t>
  </si>
  <si>
    <t>Temps de réalisation : |__|__| secondes</t>
  </si>
  <si>
    <t>x</t>
  </si>
  <si>
    <t>x</t>
  </si>
  <si>
    <t>Qn°</t>
  </si>
  <si>
    <t>Test passé ? Oui, complet / Oui, incomplet / Non</t>
  </si>
  <si>
    <t>x</t>
  </si>
  <si>
    <t>SQ</t>
  </si>
  <si>
    <t>Si oui, complet, conditions particulières :</t>
  </si>
  <si>
    <t>x</t>
  </si>
  <si>
    <t>Aucun problème</t>
  </si>
  <si>
    <t>x</t>
  </si>
  <si>
    <t>x</t>
  </si>
  <si>
    <t>x</t>
  </si>
  <si>
    <t>Autre</t>
  </si>
  <si>
    <t>x</t>
  </si>
  <si>
    <t>x</t>
  </si>
  <si>
    <t>Qn°</t>
  </si>
  <si>
    <t>Nombre de bons déplacements |__|__|</t>
  </si>
  <si>
    <t>x</t>
  </si>
  <si>
    <t>Qn°</t>
  </si>
  <si>
    <t>x</t>
  </si>
  <si>
    <t>Qn°</t>
  </si>
  <si>
    <t>Temps de réalisation : |__|__| secondes</t>
  </si>
  <si>
    <t>x</t>
  </si>
  <si>
    <t>Qn°</t>
  </si>
  <si>
    <t>Test passé ? Oui, complet / Oui, incomplet / Non</t>
  </si>
  <si>
    <t>SQ</t>
  </si>
  <si>
    <t>Si oui, complet, conditions particulières :</t>
  </si>
  <si>
    <t>Aucun problème</t>
  </si>
  <si>
    <t>Autre</t>
  </si>
  <si>
    <t>SQ</t>
  </si>
  <si>
    <t>Si oui, incomplet, ou si non, motif :</t>
  </si>
  <si>
    <t>Qn°</t>
  </si>
  <si>
    <t>Numéro Constances</t>
  </si>
  <si>
    <t>Qn°</t>
  </si>
  <si>
    <t>Indic</t>
  </si>
  <si>
    <t>x</t>
  </si>
  <si>
    <t>Qn°</t>
  </si>
  <si>
    <t>x</t>
  </si>
  <si>
    <t>Nombre d'erreurs</t>
  </si>
  <si>
    <t>Qn°</t>
  </si>
  <si>
    <t>Test passé ? Oui, complet / Oui, incomplet / Non</t>
  </si>
  <si>
    <t>SQ</t>
  </si>
  <si>
    <t>Si oui, complet, conditions particulières :</t>
  </si>
  <si>
    <t>Aucun problème</t>
  </si>
  <si>
    <t>Autre</t>
  </si>
  <si>
    <t>SQ</t>
  </si>
  <si>
    <t>TEST D'EQUILIBRE STATION UNIPODALE</t>
  </si>
  <si>
    <t>Qn°</t>
  </si>
  <si>
    <t>Numéro Constances</t>
  </si>
  <si>
    <t>Qn°</t>
  </si>
  <si>
    <t>Qn°</t>
  </si>
  <si>
    <t>x</t>
  </si>
  <si>
    <t>Qn°</t>
  </si>
  <si>
    <t>x</t>
  </si>
  <si>
    <t>SQ</t>
  </si>
  <si>
    <t>Si non, durée du test : |__|__|, |__| secondes</t>
  </si>
  <si>
    <t>x</t>
  </si>
  <si>
    <t>Qn°</t>
  </si>
  <si>
    <t>Condition particulières de passation, remarques ? O/N, si oui laquelle ou lesquelles :</t>
  </si>
  <si>
    <t>x</t>
  </si>
  <si>
    <t>ER</t>
  </si>
  <si>
    <t>Le sujet s'est appuyé contre un support ; Déséquilibre ; prothèse ; Autre (préciser)</t>
  </si>
  <si>
    <t>x</t>
  </si>
  <si>
    <t>Qn°</t>
  </si>
  <si>
    <t>SQ</t>
  </si>
  <si>
    <t>Si oui, conditions particulières :</t>
  </si>
  <si>
    <t>Aucun problème</t>
  </si>
  <si>
    <t>Déficit sensoriel (vue, audition, y compris si le volontaire a oublié ses lunettes ou ses prothèses auditives)</t>
  </si>
  <si>
    <t>Autre</t>
  </si>
  <si>
    <t>Si non, motif :</t>
  </si>
  <si>
    <t>Incapacité liée à un déficit sensoriel (vue, audition) ou fonctionnel (handicap, paralysie)</t>
  </si>
  <si>
    <t>Problème de compréhension des consignes</t>
  </si>
  <si>
    <t>Refus</t>
  </si>
  <si>
    <t>Autre</t>
  </si>
  <si>
    <t>TEST DE VITESSE DE MARCHE</t>
  </si>
  <si>
    <t>Qn°</t>
  </si>
  <si>
    <t>Numéro Constances</t>
  </si>
  <si>
    <t>Qn°</t>
  </si>
  <si>
    <t>Qn°</t>
  </si>
  <si>
    <t>Durée de la marche normale |__|__|, |__| m/secondes</t>
  </si>
  <si>
    <t>x</t>
  </si>
  <si>
    <t>Qn°</t>
  </si>
  <si>
    <t>Durée de la marche rapide |__|__|, |__| m/secondes</t>
  </si>
  <si>
    <t>x</t>
  </si>
  <si>
    <t>Qn°</t>
  </si>
  <si>
    <t>Type de surface (à préciser)</t>
  </si>
  <si>
    <t>x</t>
  </si>
  <si>
    <t>Qn°</t>
  </si>
  <si>
    <t>Conditions particulières de passation, remarques ? O/N, si oui laquelle ou lesquelles :</t>
  </si>
  <si>
    <t>x</t>
  </si>
  <si>
    <t>ER</t>
  </si>
  <si>
    <t>Chute lors du test ; Le sujet s'est appuyé contre un mur ; Déséquilibre ; Le sujet a marché avec une canne, un déambulateur ; Autre (à préciser)</t>
  </si>
  <si>
    <t>x</t>
  </si>
  <si>
    <t>Qn°</t>
  </si>
  <si>
    <t>Test passé ? Oui, complet / Oui, incomplet / Non</t>
  </si>
  <si>
    <t>SQ</t>
  </si>
  <si>
    <t>Si oui, complet, conditions particulières :</t>
  </si>
  <si>
    <t>Aucun problème</t>
  </si>
  <si>
    <t>A marché avec une canne</t>
  </si>
  <si>
    <t>A retiré ses chaussures</t>
  </si>
  <si>
    <t>Déficit sensoriel (vue, audition, y compris si le volontaire a oublié ses lunettes ou ses prothèses auditives)</t>
  </si>
  <si>
    <t>Déficit fonctionnel (ex : prothèse articulaire, handicap, paralysie)</t>
  </si>
  <si>
    <t>Autre</t>
  </si>
  <si>
    <t>Si oui, incomplet ou si non, motif :</t>
  </si>
  <si>
    <t>Incapacité liée à un déficit sensoriel (vue, audition) ou fonctionnel (handicap, paralysie)</t>
  </si>
  <si>
    <t>Problème de compréhension des consignes</t>
  </si>
  <si>
    <t>Problème de matériel</t>
  </si>
  <si>
    <t>Autre</t>
  </si>
  <si>
    <t>FLUENCE VERBALE</t>
  </si>
  <si>
    <t>Numéro Constances</t>
  </si>
  <si>
    <t>STh</t>
  </si>
  <si>
    <t>A. Fluence sémantique</t>
  </si>
  <si>
    <t>x</t>
  </si>
  <si>
    <t>Qn°</t>
  </si>
  <si>
    <t>Durée = 1 minute = de 1 à 40 entrées</t>
  </si>
  <si>
    <t>x</t>
  </si>
  <si>
    <t>x</t>
  </si>
  <si>
    <t>Qn°</t>
  </si>
  <si>
    <t>x</t>
  </si>
  <si>
    <t>Qn°</t>
  </si>
  <si>
    <t>Nombre de répétitions |__|__|</t>
  </si>
  <si>
    <t>x</t>
  </si>
  <si>
    <t>Qn°</t>
  </si>
  <si>
    <t>x</t>
  </si>
  <si>
    <t>Qn°</t>
  </si>
  <si>
    <t>Score final |__|__|</t>
  </si>
  <si>
    <t>x</t>
  </si>
  <si>
    <t>Qn°</t>
  </si>
  <si>
    <t>SQ</t>
  </si>
  <si>
    <t>Si oui, conditions particulières :</t>
  </si>
  <si>
    <t>Aucun problème</t>
  </si>
  <si>
    <t>Déficit sensoriel (vue, audition, y compris si le volontaire a oublié ses lunettes ou ses prothèses auditives) ou fonctionnel (handicap, paralysie)</t>
  </si>
  <si>
    <t>Autre</t>
  </si>
  <si>
    <t>Problème de compréhension des consignes</t>
  </si>
  <si>
    <t>Refus</t>
  </si>
  <si>
    <t>Autre</t>
  </si>
  <si>
    <t>STh</t>
  </si>
  <si>
    <t>B. Fluence lexicale</t>
  </si>
  <si>
    <t>x</t>
  </si>
  <si>
    <t>x</t>
  </si>
  <si>
    <t>Qn°</t>
  </si>
  <si>
    <t>Durée = 1 minute = de 1 à 40 entrées</t>
  </si>
  <si>
    <t>x</t>
  </si>
  <si>
    <t>x</t>
  </si>
  <si>
    <t>Qn°</t>
  </si>
  <si>
    <t>x</t>
  </si>
  <si>
    <t>x</t>
  </si>
  <si>
    <t>Qn°</t>
  </si>
  <si>
    <t>Nombre de répétitions |__|__|</t>
  </si>
  <si>
    <t>x</t>
  </si>
  <si>
    <t>x</t>
  </si>
  <si>
    <t>Qn°</t>
  </si>
  <si>
    <t>x</t>
  </si>
  <si>
    <t>x</t>
  </si>
  <si>
    <t>Qn°</t>
  </si>
  <si>
    <t>Score final |__|__|</t>
  </si>
  <si>
    <t>x</t>
  </si>
  <si>
    <t>x</t>
  </si>
  <si>
    <t>Qn°</t>
  </si>
  <si>
    <t>x</t>
  </si>
  <si>
    <t>SQ</t>
  </si>
  <si>
    <t>Si oui, conditions particulières :</t>
  </si>
  <si>
    <t>x</t>
  </si>
  <si>
    <t>ER</t>
  </si>
  <si>
    <t>Aucun problème</t>
  </si>
  <si>
    <t>x</t>
  </si>
  <si>
    <t>ER</t>
  </si>
  <si>
    <t>Déficit sensoriel (vue, audition, y compris si le volontaire a oublié ses lunettes ou ses prothèses auditives) ou fonctionnel (handicap, paralysie)</t>
  </si>
  <si>
    <t>x</t>
  </si>
  <si>
    <t>ER</t>
  </si>
  <si>
    <t>x</t>
  </si>
  <si>
    <t>ER</t>
  </si>
  <si>
    <t>Autre</t>
  </si>
  <si>
    <t>x</t>
  </si>
  <si>
    <t>SQ</t>
  </si>
  <si>
    <t>x</t>
  </si>
  <si>
    <t>ER</t>
  </si>
  <si>
    <t>ER</t>
  </si>
  <si>
    <t>ER</t>
  </si>
  <si>
    <t>ER</t>
  </si>
  <si>
    <t>FINGER TAPPING TEST</t>
  </si>
  <si>
    <t>Qn°</t>
  </si>
  <si>
    <t>Numéro Constances</t>
  </si>
  <si>
    <t>Qn°</t>
  </si>
  <si>
    <t>Qn°</t>
  </si>
  <si>
    <t>x</t>
  </si>
  <si>
    <t>Qn°</t>
  </si>
  <si>
    <t>x</t>
  </si>
  <si>
    <t>Qn°</t>
  </si>
  <si>
    <t>x</t>
  </si>
  <si>
    <t>ER</t>
  </si>
  <si>
    <t>Arthrose des mains ; Amputation de l'index ; Autre (préciser)</t>
  </si>
  <si>
    <t>x</t>
  </si>
  <si>
    <t>Qn°</t>
  </si>
  <si>
    <t>x</t>
  </si>
  <si>
    <t>Qn°</t>
  </si>
  <si>
    <t>x</t>
  </si>
  <si>
    <t>Qn°</t>
  </si>
  <si>
    <t>Test passé ? Oui, complet / Oui, incomplet / Non</t>
  </si>
  <si>
    <t>x</t>
  </si>
  <si>
    <t>SQ</t>
  </si>
  <si>
    <t>Si oui, complet, conditions particulières :</t>
  </si>
  <si>
    <t>x</t>
  </si>
  <si>
    <t>Aucun problème</t>
  </si>
  <si>
    <t>x</t>
  </si>
  <si>
    <t>N'a pas utilisé sa main préférée</t>
  </si>
  <si>
    <t>x</t>
  </si>
  <si>
    <t>Arthrose</t>
  </si>
  <si>
    <t>x</t>
  </si>
  <si>
    <t>Déficit sensoriel (vue, audition, y compris si le volontaire a oublié ses lunettes ou ses prothèses auditives) ou fonctionnel (handicap, paralysie)</t>
  </si>
  <si>
    <t>x</t>
  </si>
  <si>
    <t>x</t>
  </si>
  <si>
    <t>Autre</t>
  </si>
  <si>
    <t>x</t>
  </si>
  <si>
    <t>x</t>
  </si>
  <si>
    <t>Incapacité liée à un déficit sensoriel (vue, audition) ou fonctionnel (handicap, paralysie)</t>
  </si>
  <si>
    <t>Problème de compréhension des consignes</t>
  </si>
  <si>
    <t>Problème de matériel</t>
  </si>
  <si>
    <t>Autre</t>
  </si>
  <si>
    <t>HAND GRIP TEST (ou force de préhension)</t>
  </si>
  <si>
    <t>Qn°</t>
  </si>
  <si>
    <t>Numéro Constances</t>
  </si>
  <si>
    <t>Qn°</t>
  </si>
  <si>
    <t>Qn°</t>
  </si>
  <si>
    <t>x</t>
  </si>
  <si>
    <t>Qn°</t>
  </si>
  <si>
    <t>x</t>
  </si>
  <si>
    <t>Qn°</t>
  </si>
  <si>
    <t>x</t>
  </si>
  <si>
    <t>ER</t>
  </si>
  <si>
    <t>Sujet assis ; Soutien du bras lors du test (table, accoudoir) ; Arthrose des mains ; Mains trop larges ; Autre (préciser)</t>
  </si>
  <si>
    <t>x</t>
  </si>
  <si>
    <t>Qn°</t>
  </si>
  <si>
    <t>x</t>
  </si>
  <si>
    <t>Qn°</t>
  </si>
  <si>
    <t>x</t>
  </si>
  <si>
    <t>Qn°</t>
  </si>
  <si>
    <t>Test passé ? Oui, complet / Oui, incomplet / Non</t>
  </si>
  <si>
    <t>x</t>
  </si>
  <si>
    <t>SQ</t>
  </si>
  <si>
    <t>Si oui, complet, conditions particulières :</t>
  </si>
  <si>
    <t>x</t>
  </si>
  <si>
    <t>Aucun problème</t>
  </si>
  <si>
    <t>N'a pas utilisé sa main préférée</t>
  </si>
  <si>
    <t>Arthrose</t>
  </si>
  <si>
    <t>Mains trop larges</t>
  </si>
  <si>
    <t>Test réalisé assis</t>
  </si>
  <si>
    <t>Soutien du bras lors du test (table, accoudoir)</t>
  </si>
  <si>
    <t>Déficit sensoriel (vue, audition, y compris si le volontaire a oublié ses lunettes ou ses prothèses auditives)</t>
  </si>
  <si>
    <t>Déficit fonctionnel (ex : prothèse articulaire, handicap, paralysie)</t>
  </si>
  <si>
    <t>Autre</t>
  </si>
  <si>
    <t>Incapacité liée à un déficit sensoriel (vue, audition) ou fonctionnel (handicap, paralysie)</t>
  </si>
  <si>
    <t>Problème de compréhension des consignes</t>
  </si>
  <si>
    <t>Problème de matériel</t>
  </si>
  <si>
    <t>Autre</t>
  </si>
  <si>
    <t>ABREVIATION</t>
  </si>
  <si>
    <t>SIGNE</t>
  </si>
  <si>
    <t>TYPE</t>
  </si>
  <si>
    <t>ER</t>
  </si>
  <si>
    <t>Elément de réponse</t>
  </si>
  <si>
    <t>Indic</t>
  </si>
  <si>
    <t>!</t>
  </si>
  <si>
    <t>Indication</t>
  </si>
  <si>
    <t>Qn</t>
  </si>
  <si>
    <t>Question numérotée</t>
  </si>
  <si>
    <t>SER</t>
  </si>
  <si>
    <t>.</t>
  </si>
  <si>
    <t>Sous élément de réponse</t>
  </si>
  <si>
    <t>SQ</t>
  </si>
  <si>
    <t>Sous question</t>
  </si>
  <si>
    <t>SSQ</t>
  </si>
  <si>
    <t>&gt;&gt;</t>
  </si>
  <si>
    <t>Sous sous question</t>
  </si>
  <si>
    <t>STh</t>
  </si>
  <si>
    <t>●</t>
  </si>
  <si>
    <t>Sous thème</t>
  </si>
  <si>
    <t>Th</t>
  </si>
  <si>
    <t>▄</t>
  </si>
  <si>
    <t>Thème</t>
  </si>
  <si>
    <t>Données brutes du SNIIRAM</t>
  </si>
  <si>
    <t>Consommations de soins</t>
  </si>
  <si>
    <t>Table Prestation</t>
  </si>
  <si>
    <t>x</t>
  </si>
  <si>
    <t>x</t>
  </si>
  <si>
    <t>x</t>
  </si>
  <si>
    <t>Table Biologie</t>
  </si>
  <si>
    <t>x</t>
  </si>
  <si>
    <t>x</t>
  </si>
  <si>
    <t>x</t>
  </si>
  <si>
    <t>Table Pharmacie</t>
  </si>
  <si>
    <t>x</t>
  </si>
  <si>
    <t>x</t>
  </si>
  <si>
    <t>x</t>
  </si>
  <si>
    <t>Table CCAM</t>
  </si>
  <si>
    <t>x</t>
  </si>
  <si>
    <t>x</t>
  </si>
  <si>
    <t>x</t>
  </si>
  <si>
    <t>Table Dispositif médical</t>
  </si>
  <si>
    <t>x</t>
  </si>
  <si>
    <t>x</t>
  </si>
  <si>
    <t>x</t>
  </si>
  <si>
    <t>Table Transport</t>
  </si>
  <si>
    <t>x</t>
  </si>
  <si>
    <t>x</t>
  </si>
  <si>
    <t>x</t>
  </si>
  <si>
    <t>Table UCD</t>
  </si>
  <si>
    <t>Table Rente AT/MP</t>
  </si>
  <si>
    <t>x</t>
  </si>
  <si>
    <t>x</t>
  </si>
  <si>
    <t>x</t>
  </si>
  <si>
    <t>Table Pension d'invalidité</t>
  </si>
  <si>
    <t>x</t>
  </si>
  <si>
    <t>x</t>
  </si>
  <si>
    <t>x</t>
  </si>
  <si>
    <t>Table Autre remboursement que Régime obligatoire</t>
  </si>
  <si>
    <t>x</t>
  </si>
  <si>
    <t>x</t>
  </si>
  <si>
    <t>x</t>
  </si>
  <si>
    <t>Table Etablissement exécutant les soins</t>
  </si>
  <si>
    <t>x</t>
  </si>
  <si>
    <t>x</t>
  </si>
  <si>
    <t>x</t>
  </si>
  <si>
    <t>Table médicalisée des bénéficiaires</t>
  </si>
  <si>
    <t>Une table historisée jusqu'en 2009</t>
  </si>
  <si>
    <t>PMSI-MCO</t>
  </si>
  <si>
    <t>Table A (actes)</t>
  </si>
  <si>
    <t>x</t>
  </si>
  <si>
    <t>x</t>
  </si>
  <si>
    <t>x</t>
  </si>
  <si>
    <t>Table B (RSA)</t>
  </si>
  <si>
    <t>x</t>
  </si>
  <si>
    <t>x</t>
  </si>
  <si>
    <t>x</t>
  </si>
  <si>
    <t>Table C (Chaînage des patients)</t>
  </si>
  <si>
    <t>x</t>
  </si>
  <si>
    <t>x</t>
  </si>
  <si>
    <t>x</t>
  </si>
  <si>
    <t>Table CSTC (Chaînage des patients -Consultation ext.)</t>
  </si>
  <si>
    <t>x</t>
  </si>
  <si>
    <t>x</t>
  </si>
  <si>
    <t>Table D (Diagnostics)</t>
  </si>
  <si>
    <t>x</t>
  </si>
  <si>
    <t>x</t>
  </si>
  <si>
    <t>x</t>
  </si>
  <si>
    <t xml:space="preserve">Table DMIP </t>
  </si>
  <si>
    <t>x</t>
  </si>
  <si>
    <t>x</t>
  </si>
  <si>
    <t>Table E (Etablissement)</t>
  </si>
  <si>
    <t>x</t>
  </si>
  <si>
    <t>x</t>
  </si>
  <si>
    <t>x</t>
  </si>
  <si>
    <t>Table FA (RSFA : Début de facture)</t>
  </si>
  <si>
    <t>x</t>
  </si>
  <si>
    <t>x</t>
  </si>
  <si>
    <t>x</t>
  </si>
  <si>
    <t>Table FASTC(RSFA : Début de facture / Consultation ext.)</t>
  </si>
  <si>
    <t>x</t>
  </si>
  <si>
    <t>x</t>
  </si>
  <si>
    <t>Table FB (RSFA : Prestations hospitalières)</t>
  </si>
  <si>
    <t>x</t>
  </si>
  <si>
    <t>x</t>
  </si>
  <si>
    <t>x</t>
  </si>
  <si>
    <t>Table FBSTC (RSFA : Prestations hospitalières / Consultation ext.)</t>
  </si>
  <si>
    <t>x</t>
  </si>
  <si>
    <t>x</t>
  </si>
  <si>
    <t>Table FC (RSFA : Honoraires)</t>
  </si>
  <si>
    <t>x</t>
  </si>
  <si>
    <t>x</t>
  </si>
  <si>
    <t>Table FCSTC (RSFA : Honoraires / Consultations ext.)</t>
  </si>
  <si>
    <t>x</t>
  </si>
  <si>
    <t>x</t>
  </si>
  <si>
    <t>table FI (RSFA : Prestations hospitalières - Interruption de séjour)</t>
  </si>
  <si>
    <t>x</t>
  </si>
  <si>
    <t>x</t>
  </si>
  <si>
    <t>x</t>
  </si>
  <si>
    <t>Table FH (RSFA : Prestations hospitalières médicaments)</t>
  </si>
  <si>
    <t>x</t>
  </si>
  <si>
    <t>x</t>
  </si>
  <si>
    <t>x</t>
  </si>
  <si>
    <t>Table FM (RSFA : CCAM)</t>
  </si>
  <si>
    <t>x</t>
  </si>
  <si>
    <t>x</t>
  </si>
  <si>
    <t>x</t>
  </si>
  <si>
    <t>Table FMSTC  (RSFA : CCAM / Consultations ext.)</t>
  </si>
  <si>
    <t>x</t>
  </si>
  <si>
    <t>x</t>
  </si>
  <si>
    <t>Table FP (RSFA : Prestations hospitalières prothèses)</t>
  </si>
  <si>
    <t>x</t>
  </si>
  <si>
    <t>x</t>
  </si>
  <si>
    <t>x</t>
  </si>
  <si>
    <t>Table MED (Médicaments)</t>
  </si>
  <si>
    <t>x</t>
  </si>
  <si>
    <t>x</t>
  </si>
  <si>
    <t>Table PORG (Prélèvements d'organes)</t>
  </si>
  <si>
    <t>x</t>
  </si>
  <si>
    <t>Table STC (Informations de prise en charge sur les STC)</t>
  </si>
  <si>
    <t>x</t>
  </si>
  <si>
    <t>x</t>
  </si>
  <si>
    <t>Table UM (Unité Médical)</t>
  </si>
  <si>
    <t>x</t>
  </si>
  <si>
    <t>x</t>
  </si>
  <si>
    <t>Table GV9</t>
  </si>
  <si>
    <t>x</t>
  </si>
  <si>
    <t>Table GV10B</t>
  </si>
  <si>
    <t>x</t>
  </si>
  <si>
    <t>Table GV10C</t>
  </si>
  <si>
    <t>x</t>
  </si>
  <si>
    <t>x</t>
  </si>
  <si>
    <t>Table GV11</t>
  </si>
  <si>
    <t>x</t>
  </si>
  <si>
    <t>x</t>
  </si>
  <si>
    <t>Table GV11B</t>
  </si>
  <si>
    <t>x</t>
  </si>
  <si>
    <t>Informations :</t>
  </si>
  <si>
    <r>
      <t xml:space="preserve">- Les données brutes de consommations de soins sont transmises en </t>
    </r>
    <r>
      <rPr>
        <b/>
        <sz val="10"/>
        <color theme="1"/>
        <rFont val="Calibri"/>
        <family val="2"/>
      </rPr>
      <t>date de flux</t>
    </r>
    <r>
      <rPr>
        <sz val="10"/>
        <color theme="1"/>
        <rFont val="Calibri"/>
        <family val="2"/>
      </rPr>
      <t>. Cela signifie que pour un fichier donnée (une année de flux), il peut y avoir des consommations datant des années antérieures en date de soins.</t>
    </r>
  </si>
  <si>
    <t>- Les donnée brutes du PMSI-MCO sont transmises en date de fin de séjour.</t>
  </si>
  <si>
    <t>- La table médicalisée des bénéficiaires est une table historisée. Pour l'instant, cette table contient des informations jusqu'en 2009.</t>
  </si>
  <si>
    <t>AQ_FEMME_DtRemp</t>
  </si>
  <si>
    <t>AQ_FEMME</t>
  </si>
  <si>
    <t>Quelle est votre date de naissance : jj/mm/19aa</t>
  </si>
  <si>
    <t>AQ_FEMME_DtNais</t>
  </si>
  <si>
    <t>AQ_FEMME_RegleAgeDeb</t>
  </si>
  <si>
    <t>VOS CYCLES MENSTRUELS</t>
  </si>
  <si>
    <t>AQ_FEMME_RegleDtDern</t>
  </si>
  <si>
    <t>AQ_FEMME_RegleAbsDepuis</t>
  </si>
  <si>
    <t>AQ_FEMME_RegleAbsEncein</t>
  </si>
  <si>
    <t>AQ_FEMME_RegleAbsAllait</t>
  </si>
  <si>
    <t>AQ_FEMME_RegleAbsSteri</t>
  </si>
  <si>
    <t>AQ_FEMME_RegleAbsPilu</t>
  </si>
  <si>
    <t>Vous avez eu une ablation de l'utérus, précisez la date : mm/aaaa</t>
  </si>
  <si>
    <t>Vous avez eu une ablation des 2 ovaires, précisez la date : mm/aaaa</t>
  </si>
  <si>
    <t>AQ_FEMME_RegleAbsMenop</t>
  </si>
  <si>
    <t>En vous basant sur vos 3 derniers cycles :</t>
  </si>
  <si>
    <t>AQ_FEMME_RegleRegul</t>
  </si>
  <si>
    <t>b) Quelle est la durée moyenne de vos règles (nombre de jours de saignements) ?
 I__I__I jours</t>
  </si>
  <si>
    <t>AQ_FEMME_RegleDuree</t>
  </si>
  <si>
    <t>AQ_FEMME_RegleDoul</t>
  </si>
  <si>
    <t>AQ_FEMME_DoulBasVent</t>
  </si>
  <si>
    <t>AQ_FEMME_DoulSein</t>
  </si>
  <si>
    <t>AQ_FEMME_DSeinCb</t>
  </si>
  <si>
    <t>AQ_FEMME_DSeinNbJ</t>
  </si>
  <si>
    <t>AQ_FEMME_DSeinDisp</t>
  </si>
  <si>
    <t>AQ_FEMME_DSeinApp</t>
  </si>
  <si>
    <t>CONTRACEPTION</t>
  </si>
  <si>
    <t>AQ_FEMME_PilDejUtilise</t>
  </si>
  <si>
    <t>AQ_FEMME_PilAgeDeb</t>
  </si>
  <si>
    <t>AQ_FEMME_PilDuree</t>
  </si>
  <si>
    <t>AQ_FEMME_Contraception</t>
  </si>
  <si>
    <t>Un autre traitement hormonal</t>
  </si>
  <si>
    <t>Le préservatif masculin (capote)</t>
  </si>
  <si>
    <t>AQ_FEMME_CHom</t>
  </si>
  <si>
    <t>L'anneau contraceptif (NUVARING®)</t>
  </si>
  <si>
    <t>L'implant contraceptif (IMPLANON®)</t>
  </si>
  <si>
    <t>AQ_FEMME_CImplant</t>
  </si>
  <si>
    <t>Le patch contraceptif (EVRA®)</t>
  </si>
  <si>
    <t>AQ_FEMME_CPatch</t>
  </si>
  <si>
    <t>Des crèmes ou ovules spermicides</t>
  </si>
  <si>
    <t>AQ_FEMME_CCreme</t>
  </si>
  <si>
    <t>AQ_FEMME_CDiaph</t>
  </si>
  <si>
    <t>Le préservatif féminin</t>
  </si>
  <si>
    <t>AQ_FEMME_CFem</t>
  </si>
  <si>
    <t>Le retrait du partenaire avant éjaculation (coït interrompu)</t>
  </si>
  <si>
    <t>AQ_FEMME_CRetrait</t>
  </si>
  <si>
    <t>Vous n'avez pas de rapport sexuel les jours à risque (méthode naturelle, Ogino, températures…)</t>
  </si>
  <si>
    <t>AQ_FEMME_CPasRapp</t>
  </si>
  <si>
    <t>Vous ou votre partenaire avez eu une intervention pour devenir stérile (ligature des trompes, vasectomie)</t>
  </si>
  <si>
    <t>AQ_FEMME_CInterv</t>
  </si>
  <si>
    <t>FERTILITE</t>
  </si>
  <si>
    <t>AQ_FEMME_FertAmelior</t>
  </si>
  <si>
    <t>AQ_FEMME_FertSalpin</t>
  </si>
  <si>
    <t>AQ_FEMME_FertDiffGross</t>
  </si>
  <si>
    <t>AQ_FEMME_FertTraitGross</t>
  </si>
  <si>
    <t>AQ_FEMME_FertVeutEnceinQd</t>
  </si>
  <si>
    <t>AQ_FEMME_FertVeutEncein</t>
  </si>
  <si>
    <t>GROSSESSES</t>
  </si>
  <si>
    <t>Pour les 3 questions suivantes, tenez compte de toutes vos grossesses, quelle que soit la façon dont elles se sont terminées : y compris dans le cas d'IVG (Interruption Volontaire de Grossesse), de grossesse extra-utérine, de fausse-couche spontanée même très précoce, d'IMG (Interruption Médicale de Grossesse), d'enfant mort-né.</t>
  </si>
  <si>
    <t>AQ_FEMME_Gross</t>
  </si>
  <si>
    <t>AQ_FEMME_GrossNb</t>
  </si>
  <si>
    <t xml:space="preserve">
AQ_FEMME</t>
  </si>
  <si>
    <t xml:space="preserve">Si oui, combien ? |__|__| grossesse(s) extra-utérine(s) </t>
  </si>
  <si>
    <t xml:space="preserve">Si oui, combien ? |__|__| fausse(s) couche(s) </t>
  </si>
  <si>
    <t>AQ_FEMME_IVG</t>
  </si>
  <si>
    <t>Si oui, combien ? I__I__I IVG</t>
  </si>
  <si>
    <t>AQ_FEMME_IVGNb</t>
  </si>
  <si>
    <t>AQ_FEMME_IMG</t>
  </si>
  <si>
    <t>Si oui, combien ? I__I__I IMG</t>
  </si>
  <si>
    <t>AQ_FEMME_IMGNb</t>
  </si>
  <si>
    <t>AQ_FEMME_EnfNb</t>
  </si>
  <si>
    <t>MALADIES DES SEINS</t>
  </si>
  <si>
    <t>b) Savez-vous s'il s'agissait :</t>
  </si>
  <si>
    <t>SUIVI GYNECOLOGIQUE</t>
  </si>
  <si>
    <t>AQ_FEMME_Frottis</t>
  </si>
  <si>
    <t>AQ_FEMME_FrottisDtDern</t>
  </si>
  <si>
    <t>AQ_FEMME_Osteod</t>
  </si>
  <si>
    <t>AQ_FEMME_OsteodDtDern</t>
  </si>
  <si>
    <t>AQ_FEMME_Mammo</t>
  </si>
  <si>
    <t>AQ_FEMME_MammoDtDern</t>
  </si>
  <si>
    <t>AQ_FEMME_MammoQui</t>
  </si>
  <si>
    <t>MENOPAUSE</t>
  </si>
  <si>
    <t>AQ_FEMME_Menopause</t>
  </si>
  <si>
    <t>AQ_FEMME_MenoDose</t>
  </si>
  <si>
    <t>AQ_FEMME_MenoAge</t>
  </si>
  <si>
    <t>AQ_FEMME_MenoTrait</t>
  </si>
  <si>
    <t>Hormones</t>
  </si>
  <si>
    <t>AQ_FEMME_MenoTraitHorm</t>
  </si>
  <si>
    <t xml:space="preserve">Traitement local vaginal </t>
  </si>
  <si>
    <t>AQ_FEMME_MenoTraitVagin</t>
  </si>
  <si>
    <t xml:space="preserve">Traitement non hormonal contre les bouffées de chaleur </t>
  </si>
  <si>
    <t>AQ_FEMME_MenoTraitBouf</t>
  </si>
  <si>
    <t>Homéopathie</t>
  </si>
  <si>
    <t>AQ_FEMME_MenoTraitHomeo</t>
  </si>
  <si>
    <t>Acupuncture</t>
  </si>
  <si>
    <t>AQ_FEMME_MenoTraitAcup</t>
  </si>
  <si>
    <t>Ne sait pas</t>
  </si>
  <si>
    <t>Si vous prenez actuellement un traitement hormonal en rapport avec la ménopause :</t>
  </si>
  <si>
    <t>b) Depuis quand prenez-vous un traitement hormonal en rapport avec la ménopause (celui ou ceux cités ci-dessus ou un autre équivalent)</t>
  </si>
  <si>
    <t>AQ_FEMME_HormDepuis</t>
  </si>
  <si>
    <t>AQ_FEMME_DtTraitHorm</t>
  </si>
  <si>
    <t>AQ_FEMME_AnTraitHorm</t>
  </si>
  <si>
    <t>AQ_FEMME_TraitAvant</t>
  </si>
  <si>
    <t>Si oui, pendant combien de temps en avez-vous pris ?</t>
  </si>
  <si>
    <t>AQ_FEMME_TraitAvantMois</t>
  </si>
  <si>
    <t>AQ_FEMME_TraitAvantAn</t>
  </si>
  <si>
    <t>AUTRES TRAITEMENTS GYNECOLOGIQUES</t>
  </si>
  <si>
    <t>AQ_FEMME_TraitGyne</t>
  </si>
  <si>
    <t>Si oui, pourriez-vous préciser le nom du ou des médicaments, la chronologie de la prise par rapport au cycle menstruel, ainsi que la date de début de ce traitement ?</t>
  </si>
  <si>
    <t>AQ_CPROF_DtRempl</t>
  </si>
  <si>
    <t>AQ_CPROF</t>
  </si>
  <si>
    <t>AQ_CPROF_Sex</t>
  </si>
  <si>
    <t>AQ_CPROF_DtNais</t>
  </si>
  <si>
    <t>AQ_CPROF_DtRetraite</t>
  </si>
  <si>
    <t>Comment remplir ce questionnaire</t>
  </si>
  <si>
    <t>- Décrivez tous les emplois que vous avez eus, en commençant par votre premier emploi</t>
  </si>
  <si>
    <t>- Si vous avez occupé plusieurs emplois très différents dans la même entreprise, décrivez-les séparément.</t>
  </si>
  <si>
    <t>-Si un emploi a été suivi d’une période sans emploi (chômage, raisons de santé…), décrivez-le dans le cadre réservé à cet effet en précisant la raison.</t>
  </si>
  <si>
    <t>- Notez la période de début et de fin d'emploi. Si vous ne vous souvenez plus de l'année exacte, indiquez une année approximative. Si votre dernier emploi est encore en cours, ne remplissez pas l'année de fin.</t>
  </si>
  <si>
    <t>- Pour la profession exercée, évitez de noter des informations trop vagues, comme "fonctionnaire" ou "mécanicien" mais précisez exactement votre emploi (instituteur ou mécanicien poids lourd) ([2015] professeur ou mécanicien poids lourd)..</t>
  </si>
  <si>
    <t>Période de : aaaa à aaaa</t>
  </si>
  <si>
    <t>AQ_CPROFP</t>
  </si>
  <si>
    <t>Département : I__I__I__I</t>
  </si>
  <si>
    <t>AQ_CPROFP_Departement</t>
  </si>
  <si>
    <t>Profession exercée : I__I__I__I__I__I__I__I__I__I</t>
  </si>
  <si>
    <t>AQ_CPROFP_Profession</t>
  </si>
  <si>
    <t>Production ou secteur d'activité : I__I__I__I__I__I__I__I__I__I</t>
  </si>
  <si>
    <t>AQ_CPROFP_Secteur</t>
  </si>
  <si>
    <t>Statut :</t>
  </si>
  <si>
    <t xml:space="preserve"> Salarié(e)</t>
  </si>
  <si>
    <t>AQ_CPROFP_Statut1</t>
  </si>
  <si>
    <t xml:space="preserve"> A votre compte</t>
  </si>
  <si>
    <t>AQ_CPROFP_Statut2</t>
  </si>
  <si>
    <t>AQ_CPROFP_Statut3</t>
  </si>
  <si>
    <t>Type de contrat :</t>
  </si>
  <si>
    <t xml:space="preserve"> CDI</t>
  </si>
  <si>
    <t xml:space="preserve"> CDD</t>
  </si>
  <si>
    <t xml:space="preserve"> Autre, précisez :</t>
  </si>
  <si>
    <t>Temps de travail :</t>
  </si>
  <si>
    <t xml:space="preserve"> Temps plein</t>
  </si>
  <si>
    <t>AQ_CPROFP_TypTpsTrav1</t>
  </si>
  <si>
    <t>AQ_CPROFP_TypTpsTrav2</t>
  </si>
  <si>
    <t>AQ_CPROFP_InterupMotif1</t>
  </si>
  <si>
    <t>AQ_CPROFP_InterupMotif2</t>
  </si>
  <si>
    <t>YOUR HEALTH</t>
  </si>
  <si>
    <t>PHYSICAL ACTIVITY</t>
  </si>
  <si>
    <t>EATING HABITS</t>
  </si>
  <si>
    <t>MUSCULOSKELETAL DISORDERS</t>
  </si>
  <si>
    <t>SLEEP</t>
  </si>
  <si>
    <t>LIMITATIONS (handicap/limitation in 2009)</t>
  </si>
  <si>
    <t>HOME AND QUALITY OF LIFE</t>
  </si>
  <si>
    <t xml:space="preserve">(a) Examples: Basic legal qualification, Diploma providing access to university studies, Professional certificate, Technician's certificate, Accountancy diploma
(b) Examples: Advanced vocational training certificate, University technology diploma, Further education certificate, Artistic professions diploma, general university studies diploma, scientific and technical university studies diploma, Bachelor's degree, professional graduate diploma
(c) Examples: Post-graduate Degree, Postgraduate Science and Technology Degree (MST), Post-graduate Science and Management degree (MSG), Post-graduate Advanced studies diploma (DEA), Post-graduate Diploma in Specialised Studies (DESS), Master's degree(d) Examples: PhD, Diploma of technology research
</t>
  </si>
  <si>
    <t>SEX LIFE</t>
  </si>
  <si>
    <t>SMOKING</t>
  </si>
  <si>
    <t>CANNABIS CONSUMPTION</t>
  </si>
  <si>
    <t>ALCOHOLIC BEVERAGE CONSUMPTION</t>
  </si>
  <si>
    <t>LIFE AT WORK</t>
  </si>
  <si>
    <t>RESPIRATORY HEALTH</t>
  </si>
  <si>
    <t>SANTE RESPIRATOIRE</t>
  </si>
  <si>
    <t>VISUAL CAPABILITY</t>
  </si>
  <si>
    <t>BIOMETRY</t>
  </si>
  <si>
    <t>HEARING</t>
  </si>
  <si>
    <t>SPIROMETRY</t>
  </si>
  <si>
    <t>SOCIOPROFESSIONAL CATEGORY AND EMPLOYMENT SITUATION</t>
  </si>
  <si>
    <t>COMPLETE PROFESSIONAL CAREER</t>
  </si>
  <si>
    <t>CURRENT JOB</t>
  </si>
  <si>
    <t>Organisational constraints</t>
  </si>
  <si>
    <t xml:space="preserve">Exposure to noise </t>
  </si>
  <si>
    <t>Exposure to physically difficult work</t>
  </si>
  <si>
    <t>Biological exposure:</t>
  </si>
  <si>
    <t>Other forms of exposure</t>
  </si>
  <si>
    <t>Description of your current job</t>
  </si>
  <si>
    <t>Postural stress</t>
  </si>
  <si>
    <t>Exposure to extreme temperatures</t>
  </si>
  <si>
    <t xml:space="preserve"> "In this section, we will focus on your complete professional life, i.e. all the jobs you have had during your career, including your current job if you are in activity. "</t>
  </si>
  <si>
    <t>In your working life, are you concerned, or have you been concerned, by the following points?</t>
  </si>
  <si>
    <t xml:space="preserve">If you are currently concerned, or if you have been in the past, specify the corresponding period, stating the start and end years. </t>
  </si>
  <si>
    <t xml:space="preserve">If you have been concerned on multiple occasions, specify each of the most important periods. </t>
  </si>
  <si>
    <t>Filling in this questionnaire</t>
  </si>
  <si>
    <t>- Describe all the jobs you have had, starting with your first job</t>
  </si>
  <si>
    <t>- If you have had several very different jobs within a single company, describe them separately.</t>
  </si>
  <si>
    <t>- If a job was followed by a period of unemployment (dole, health reasons, etc.), describe it in the box provided, specifying the reason.</t>
  </si>
  <si>
    <t>- Note the employment start and end dates. If you cannot remember the exact year, give an approximate year. If you are still in your latest job, leave the end date blank.</t>
  </si>
  <si>
    <t>- For the job occupied, avoid using excessively vague information such as "civil servant" or "mechanic" and try to be as accurate as possible (teacher or HGV mechanic for example).</t>
  </si>
  <si>
    <t>This schedule is designed for 7 jobs. If you have had more than 7 jobs, continue on a blank sheet of paper, using the same template.</t>
  </si>
  <si>
    <t>YOUR MENSTRUAL CYCLE</t>
  </si>
  <si>
    <t>FERTILITY</t>
  </si>
  <si>
    <t>PREGNANCIES</t>
  </si>
  <si>
    <t>BREAST DISEASES</t>
  </si>
  <si>
    <t>GYNAECOLOGICAL FOLLOW-UP</t>
  </si>
  <si>
    <t>OTHER GYNAECOLOGICAL TREATMENTS</t>
  </si>
  <si>
    <t>For the 3 following questions, take all of your pregnancies into consideration, whatever the manner in which they ended: including in cases of elective abortion, ectopic pregnancy, spontaneous abortion even if very early, therapeutic abortion, or of a stillborn child.</t>
  </si>
  <si>
    <t>PERSONAL MEDICAL HISTORY</t>
  </si>
  <si>
    <t>FAMILY MEDICAL HISTORY</t>
  </si>
  <si>
    <t>* Known and persistent proteinuria, haematuria, or reduced renal function (glomerular filtration rate estimated by the Cockroft-Gault equation or equivalent &lt; 60 ml/min.) for more than 3 months, or chronic kidney disease diagnosed by biopsy or renal ultrasound and confirmed by a nephrologist. Do not include kidney stones, infections and other acute kidney diseases, or urinary incontinence.</t>
  </si>
  <si>
    <t>INTRODUCTORY QUESTIONNAIRE</t>
  </si>
  <si>
    <t>THE 4 IADL (LAWTON) SCALE ITEMS</t>
  </si>
  <si>
    <t>WALKING SPEED TEST</t>
  </si>
  <si>
    <t>VERBAL FLUENCY</t>
  </si>
  <si>
    <t>HAND GRIP TEST</t>
  </si>
  <si>
    <t>TEST RL/RI-16 DE GROBER ET BUSCHKE
modèle de protocole pour la version de base</t>
  </si>
  <si>
    <t>The score corresponds to the number of letters in the correct position, but this number is not used in the overall score.</t>
  </si>
  <si>
    <t>Score 1 point if the answer is correct and 1 point for 24 if the repeat is perfectly correct.</t>
  </si>
  <si>
    <t>Maximum score: 93</t>
  </si>
  <si>
    <t>MMSE - TOTAL SCORE |__|__| / 130</t>
  </si>
  <si>
    <t>AQ_CPROF_Dejatrav</t>
  </si>
  <si>
    <t>AQ_CPROF_JamTravFoy</t>
  </si>
  <si>
    <t>AQ_CPROF_JamTravEtud</t>
  </si>
  <si>
    <t>AQ_CPROF_JamTravRech</t>
  </si>
  <si>
    <t>AQ_CPROF_JamTrav6m</t>
  </si>
  <si>
    <t>AQ_CPROF_JamTravAut ; AQ_CPROF_JamTravPs</t>
  </si>
  <si>
    <t>AQ_CPROFP_TypContrat1</t>
  </si>
  <si>
    <t>AQ_CPROFP_TypContrat2</t>
  </si>
  <si>
    <t>AQ_CPROFP_TypContrat3 ; AQ_CPROFP_TypContratPs</t>
  </si>
  <si>
    <t>AQ_CPROFP_InterupDe ; AQ_CPROFP_InterupA</t>
  </si>
  <si>
    <t>AQ_CPROFP_InterupMotif3 ; AQ_CPROFP_InterupMotifPs</t>
  </si>
  <si>
    <t>AQ_EXPOACT_SitProf1</t>
  </si>
  <si>
    <t>AQ_EXPOACT_SitProf2</t>
  </si>
  <si>
    <t>AQ_EXPOACT_SitProf3</t>
  </si>
  <si>
    <t>AQ_EXPOACT_SitProf4</t>
  </si>
  <si>
    <t>AQ_EXPOACT_SitProf5</t>
  </si>
  <si>
    <t>AQ_EXPOACT_SitProf6</t>
  </si>
  <si>
    <t>AQ_EXPOACT_SitProf9 ; AQ_EXPOACT_SitProf9Ps</t>
  </si>
  <si>
    <t>AQ_FEMME_RegleAbsOpUt ; AQ_FEMME_RegleAbsOpUtDt</t>
  </si>
  <si>
    <t>AQ_FEMME_RegleAbsAut ; AQ_FEMME_RegleAbsAutPs</t>
  </si>
  <si>
    <t>AQ_FEMME_Cpilule ; AQ_FEMME_CPilulePs</t>
  </si>
  <si>
    <t>AQ_FEMME_Cauthorm</t>
  </si>
  <si>
    <t>AQ_FEMME_Canneau</t>
  </si>
  <si>
    <t>AQ_FEMME_FertSalpinAntib</t>
  </si>
  <si>
    <t>AQ_FEMME_GrossFauxCouch</t>
  </si>
  <si>
    <t>AQ_FEMME_GrossFauxCouchNb</t>
  </si>
  <si>
    <t>AQ_FEMME_EnfMorne</t>
  </si>
  <si>
    <t>AQ_FEMME_SeinAffect</t>
  </si>
  <si>
    <t>AQ_FEMME_SeinKyst</t>
  </si>
  <si>
    <t>AQ_FEMME_SeinCalcif</t>
  </si>
  <si>
    <t>AQ_FEMME_SeinAdenofib</t>
  </si>
  <si>
    <t>AQ_FEMME_SeinFibrokyst</t>
  </si>
  <si>
    <t>AQ_FEMME_SeinCancer</t>
  </si>
  <si>
    <t>autre maladie des seins, précisez :</t>
  </si>
  <si>
    <t>AQ_FEMME_SeinNsp</t>
  </si>
  <si>
    <t>AQ_FEMME_SeinOper</t>
  </si>
  <si>
    <t>AQ_FEMME_SeinOperAn1 ; AQ_FEMME_SeinOperAn2</t>
  </si>
  <si>
    <t>AQ_FEMME_SeinEsth</t>
  </si>
  <si>
    <t>AQ_FEMME_SeinEsthAn1 ; AQ_FEMME_SeinEsthAn2</t>
  </si>
  <si>
    <t>AQ_FEMME_MenoTraitNSP</t>
  </si>
  <si>
    <t>AQ_FEMME_MenoTraitAutre ; AQ_FEMME_MenoTraitAutrePs</t>
  </si>
  <si>
    <t>AQ_FEMME_TraitAvantDur</t>
  </si>
  <si>
    <t>Numéro médecin : I__I__I__|__|__|</t>
  </si>
  <si>
    <t xml:space="preserve">Personne concernée : père ou mère </t>
  </si>
  <si>
    <t>AQ_ACTPHY_AnEcPiedBycAn ; AQ_ACTPHY_AnEcPiedBycMa</t>
  </si>
  <si>
    <t>AQ_ACTPHY_12MTrjPdBycHbd</t>
  </si>
  <si>
    <t>AQ_ACTPHY_12MSport</t>
  </si>
  <si>
    <t>AQ_ACTPHY_AnEcSportAn ; AQ_ACTPHY_AnEcSportMa</t>
  </si>
  <si>
    <t>AQ_ACTPHY_12MSportHbd</t>
  </si>
  <si>
    <t>AQ_ACTPHY_AnEcTravAn ; AQ_ACTPHY_AnEcTravMa</t>
  </si>
  <si>
    <t>AQ_ACTPHY_12MTrvManHbd</t>
  </si>
  <si>
    <t>AQ_ALIM_FreqConsLaitS ; AQ_ALIM_FreqConsLaitSPJ</t>
  </si>
  <si>
    <t>AQ_ALIM_FreqConsVian ; AQ_ALIM_FreqConsVianPj</t>
  </si>
  <si>
    <t>AQ_ALIM_FreqConsPoiss ; AQ_ALIM_FreqConsPoissPj</t>
  </si>
  <si>
    <t>AQ_ALIM_FreqConsOeuf ; AQ_ALIM_FreqConsOeufPj</t>
  </si>
  <si>
    <t>AQ_ALIM_FreqConsPain ; AQ_ALIM_FreqConsPainPj</t>
  </si>
  <si>
    <t>AQ_ALIM_FreqConsPate ; AQ_ALIM_FreqConsPatePj</t>
  </si>
  <si>
    <t>AQ_ALIM_FreqConsLegCru ; AQ_ALIM_FreqConsLegCruPj</t>
  </si>
  <si>
    <t>AQ_ALIM_FreqConsFruit ; AQ_ALIM_FreqConsFruitPj</t>
  </si>
  <si>
    <t>AQ_ALIM_FreqConsLegSec ; AQ_ALIM_FreqConsLegSecPj</t>
  </si>
  <si>
    <t>AQ_ALIM_FreqConsPlat ; AQ_ALIM_FreqConsPlatPj</t>
  </si>
  <si>
    <t>AQ_ALIM_FreqConsChar ; AQ_ALIM_FreqConsCharPj</t>
  </si>
  <si>
    <t>AQ_ALIM_FreqConsFrom ; AQ_ALIM_FreqConsFromPj</t>
  </si>
  <si>
    <r>
      <t>Boissons sucrées ou sodas</t>
    </r>
    <r>
      <rPr>
        <sz val="8"/>
        <color theme="5" tint="-0.249977111117893"/>
        <rFont val="Arial"/>
        <family val="2"/>
      </rPr>
      <t/>
    </r>
  </si>
  <si>
    <t>AQ_ALIM_FreqConsSodaA ; AQ_ALIM_FreqConsSodaAPJ</t>
  </si>
  <si>
    <t>AQ_ALIM_FreqConsSodaAL ; AQ_ALIM_FreqConsSodaALPJ</t>
  </si>
  <si>
    <t>AQ_ALIM_FreqConsViande ; AQ_ALIM_FreqConsViandePj</t>
  </si>
  <si>
    <t>AQ_ALIM_FreqConsVolail ; AQ_ALIM_FreqConsVolailPj</t>
  </si>
  <si>
    <t>AQ_ALIM_FreqConsBis ; AQ_ALIM_FreqConsBisPj</t>
  </si>
  <si>
    <t>AQ_ALIM_FreqConsChips ; AQ_ALIM_FreqConsChipsPj</t>
  </si>
  <si>
    <t>AQ_ALIM_FreqConsFast ; AQ_ALIM_FreqConsFastPJ</t>
  </si>
  <si>
    <t>AQ_ALIM_FreqConsPatis ; AQ_ALIM_FreqConsPatisPj</t>
  </si>
  <si>
    <t>AQ_ALIM_FreqConsJus ; AQ_ALIM_FreqConsJusPJ</t>
  </si>
  <si>
    <t>AQ_ALIM_FreqConsEnerg ; AQ_ALIM_FreqConsEnergPJ</t>
  </si>
  <si>
    <t>AQ_ALIM_NbTasseThe ; AQ_ALIM_NbTasseCafe</t>
  </si>
  <si>
    <t>AQ_ALIM_FreqConsPLait ; AQ_ALIM_FreqConsPLaitPJ</t>
  </si>
  <si>
    <t>AQ_ALIM_FreqConsDess ; AQ_ALIM_FreqConsDessPJ</t>
  </si>
  <si>
    <t>AQ_ALIM_FreqConsPLaitAL ; AQ_ALIM_FreqConsPLaitALPJ</t>
  </si>
  <si>
    <t>AQ_ALIM_FreqConsFromS ; AQ_ALIM_FreqConsFromSPJ</t>
  </si>
  <si>
    <t>AQ_ALIM_FreqConsFromAL ; AQ_ALIM_FreqConsFromALPJ</t>
  </si>
  <si>
    <t>AQ_ALIM_FreqConsPainB ; AQ_ALIM_FreqConsPainBPJ</t>
  </si>
  <si>
    <t>AQ_ALIM_FreqConsPainC ; AQ_ALIM_FreqConsPainCPJ</t>
  </si>
  <si>
    <t>AQ_ALIM_FreqConsCereal ; AQ_ALIM_FreqConsCerealPJ</t>
  </si>
  <si>
    <t>AQ_ALIM_FreqConsRiz ; AQ_ALIM_FreqConsRizPJ</t>
  </si>
  <si>
    <t>AQ_ALIM_FreqConsFruiF ; AQ_ALIM_FreqConsFruiFPJ</t>
  </si>
  <si>
    <t>AQ_ALIM_FreqConsPlaC ; AQ_ALIM_FreqConsPlaCPJ</t>
  </si>
  <si>
    <t>AQ_ALIM_FreqConsPlaCAL ; AQ_ALIM_FreqConsPlaCALPJ</t>
  </si>
  <si>
    <t>Biscuits salés, cacahouètes et autres produits apéritifs</t>
  </si>
  <si>
    <t>Chips, biscuits salés, cacahouètes et autres produits pour l'apéritif</t>
  </si>
  <si>
    <t>AQ_ALIM_FreqConsAlFrit ; AQ_ALIM_FreqConsAlFritPJ</t>
  </si>
  <si>
    <t>AQ_ALIM_FreqConsBisSal ; AQ_ALIM_FreqConsBisSalPJ</t>
  </si>
  <si>
    <t>AQ_ALIM_FreqConsBisc ; AQ_ALIM_FreqConsBiscPJ</t>
  </si>
  <si>
    <t>AQ_ALIM_FreqConsBiscAL ; AQ_ALIM_FreqConsBiscALPJ</t>
  </si>
  <si>
    <t>AQ_ALIM_FreqConsBeurM ; AQ_ALIM_FreqConsBeurMPJ</t>
  </si>
  <si>
    <t>AQ_ALIM_FreqConsHuil ; AQ_ALIM_FreqConsHuilPJ</t>
  </si>
  <si>
    <t>AQ_CAPVISU_VuLoin ; AQ_CAPVISU_VuLoinAn</t>
  </si>
  <si>
    <t>AQ_CAPVISU_VuPres ; AQ_CAPVISU_VuPresAn</t>
  </si>
  <si>
    <t>AQ_CAPVISU_CataracteNbO</t>
  </si>
  <si>
    <t>AQ_CAPVISU_MalOcuDMLAD ; AQ_CAPVISU_MalOcuDMLAG ; AQ_CAPVISU_MalOcuDMLAAn</t>
  </si>
  <si>
    <t>AQ_CAPVISU_MalOcuGLAUD ; AQ_CAPVISU_MalOcuGLAUG ; AQ_CAPVISU_MalOcuGLAUAn</t>
  </si>
  <si>
    <t>AQ_CAPVISU_MalOcuAutAD ; AQ_CAPVISU_MalOcuAutAG ; AQ_CAPVISU_MalOcuAutAAn</t>
  </si>
  <si>
    <t>AQ_CAPVISU_MalOcuAutBD ; AQ_CAPVISU_MalOcuAutBG ; AQ_CAPVISU_MalOcuAutBAn</t>
  </si>
  <si>
    <t>AQ_CAPVISU_MalOcuAutCD ; AQ_CAPVISU_MalOcuAutCG ; AQ_CAPVISU_MalOcuAutCAn</t>
  </si>
  <si>
    <t>AQ_DIABETE</t>
  </si>
  <si>
    <t>AQ_HANDICAP_Etage</t>
  </si>
  <si>
    <t>AQ_HANDICAP_1Km</t>
  </si>
  <si>
    <t>AQ_HANDICAP_5Kg</t>
  </si>
  <si>
    <t>AQ_FOYVIE_ConjSitAut ; AQ_FOYVIE_ConjSitAutPs</t>
  </si>
  <si>
    <t>AQ_FOYVIE_OrigResAut ; AQ_FOYVIE_OrigResAutPs</t>
  </si>
  <si>
    <t>AQ_VIESEX_RapSex1Ag ; AQ_VIESEX_RapSex1agNr</t>
  </si>
  <si>
    <t>AQ_COMPORT_TcArr1an ; AQ_COMPORT_TcArrNbAn</t>
  </si>
  <si>
    <t>AQ_COMPORT_TcCigt1An ; AQ_COMPORT_TcCigtNbAn</t>
  </si>
  <si>
    <t>AQ_COMPORT_TcCigt1J ; AQ_COMPORT_TcCigtJNb</t>
  </si>
  <si>
    <t>AQ_COMPORT_TcCigl1An ; AQ_COMPORT_TcCiglNbAn</t>
  </si>
  <si>
    <t>AQ_COMPORT_TcCigl1J ; AQ_COMPORT_TcCiglJNb</t>
  </si>
  <si>
    <t>AQ_COMPORT_TcPipe1AN ; AQ_COMPORT_TcPipeNbAn</t>
  </si>
  <si>
    <t>AQ_COMPORT_TcPipe1J ; AQ_COMPORT_TcPipeJNb</t>
  </si>
  <si>
    <t>AQ_COMPORT_TcCigr1An ; AQ_COMPORT_TcCigrNbAn</t>
  </si>
  <si>
    <t>AQ_COMPORT_TcCigr1J ; AQ_COMPORT_TcCigrJNb</t>
  </si>
  <si>
    <t>AQ_MODVIE_SOMMEIL</t>
  </si>
  <si>
    <t>AQ_EXPOCAR_CdParag="CTRORG"</t>
  </si>
  <si>
    <t>AQ_EXPOCAR_CdParag="BRUITS"</t>
  </si>
  <si>
    <t>AQ_EXPOCAR_CdParag="TRVPHY"</t>
  </si>
  <si>
    <t>AQ_EXPOCAR_CdParag="CHIMIC"</t>
  </si>
  <si>
    <t>AQ_EXPOCAR_CdItem="GAZECH"</t>
  </si>
  <si>
    <t>AQ_EXPOCAR_CdItem="SOLVAN"</t>
  </si>
  <si>
    <t>AQ_EXPOCAR_CdItem="FUMEE"</t>
  </si>
  <si>
    <t>AQ_EXPOCAR_PeriodDe ; AQ_EXPOCAR_PeriodA</t>
  </si>
  <si>
    <t>AQ_EXPOCAR_CdItem="POUSSI"</t>
  </si>
  <si>
    <t>AQ_EXPOCAR_CdItem="CARBUR"</t>
  </si>
  <si>
    <t>AQ_EXPOCAR_CdItem="AUTRES"</t>
  </si>
  <si>
    <t>AQ_EXPOCAR_CdParag="BIOLOG"</t>
  </si>
  <si>
    <t>AQ_EXPOCAR_CdParag="AUTRES"</t>
  </si>
  <si>
    <t>AQ_EXPOACT_Profession</t>
  </si>
  <si>
    <t>AQ_FEMME_FertSalpinTrait</t>
  </si>
  <si>
    <t>AQ_FEMME_SeinOPer</t>
  </si>
  <si>
    <t>AQ_FEMME_SeinOperAn1; AQ_FEMME_SeinOperAn2</t>
  </si>
  <si>
    <t>AQ_FEMME_SeinKyst;_SeinCalcif;_SeinAdenofib;_SeinFibrokyst;_SeinCancer;_SeinAutre;_SeinAutrePs;_SeinNsp</t>
  </si>
  <si>
    <t>AQ_EXPOACT_TypContrat</t>
  </si>
  <si>
    <t>AQ_MEDATCD_QuiRg ; AQ_MEDATCD_Qui</t>
  </si>
  <si>
    <t>AQ_MEDATCD</t>
  </si>
  <si>
    <t>AQ_MEDATCD_K</t>
  </si>
  <si>
    <t>AQ_MEDATCD_Inf</t>
  </si>
  <si>
    <t>AQ_MEDATCD_InfAg</t>
  </si>
  <si>
    <t>AQ_MEDATCD_Ang</t>
  </si>
  <si>
    <t>AQ_MEDATCD_AngAg</t>
  </si>
  <si>
    <t>AQ_MEDATCD_HTA</t>
  </si>
  <si>
    <t>AQ_MEDATCD_HTAAg</t>
  </si>
  <si>
    <t>AQ_MEDATCD_MorSub</t>
  </si>
  <si>
    <t>AQ_MEDATCD_MorSubAg</t>
  </si>
  <si>
    <t>AQ_MEDATCD_AVC</t>
  </si>
  <si>
    <t>AQ_MEDATCD_AVCAg</t>
  </si>
  <si>
    <t>AQ_MEDATCD_Alz</t>
  </si>
  <si>
    <t>AQ_MEDATCD_AlzAG</t>
  </si>
  <si>
    <t>AQ_MEDATCD_Psy</t>
  </si>
  <si>
    <t>AQ_MEDATCD_Suicid</t>
  </si>
  <si>
    <t>AQ_MEDATCD_SuicidAg</t>
  </si>
  <si>
    <t>AQ_MEDATCD_Diabet</t>
  </si>
  <si>
    <t>AQ_MEDATCD_DiabetAg</t>
  </si>
  <si>
    <t>AQ_MEDATCD_Dialys</t>
  </si>
  <si>
    <t>AQ_MEDATCD_DialysAg</t>
  </si>
  <si>
    <t>AQ_MEDATCD_Autre</t>
  </si>
  <si>
    <t>AQ_MEDATCD_Asthme</t>
  </si>
  <si>
    <t>AQ_MEDATCD_AsthmeAg</t>
  </si>
  <si>
    <t>AQ_MED_IdDoc</t>
  </si>
  <si>
    <t>AQ_MED</t>
  </si>
  <si>
    <t>AQ_MED_IdMed</t>
  </si>
  <si>
    <t>AQ_MED_DtRempl</t>
  </si>
  <si>
    <t>AQ_MED_Sex</t>
  </si>
  <si>
    <t>AQ_MED_DtNais</t>
  </si>
  <si>
    <t>AQ_MED_BouchCerOD</t>
  </si>
  <si>
    <t>AQ_MED_BouchCerODO</t>
  </si>
  <si>
    <t>AQ_MED_BouchCerOG</t>
  </si>
  <si>
    <t>AQ_MED_Carnet</t>
  </si>
  <si>
    <t>AQ_MED_PoidsNais</t>
  </si>
  <si>
    <t>AQ_MED_CvHta ; AQ_MED_CvHtaAg</t>
  </si>
  <si>
    <t>AQ_MED_CvAngPoit ; AQ_MED_CvAngPoitAg</t>
  </si>
  <si>
    <t>AQ_MED_CvInfMyo ; AQ_MED_CvInfMyoAg</t>
  </si>
  <si>
    <t>AQ_MED_CvAVC ; AQ_MED_CvAVCAg</t>
  </si>
  <si>
    <t>AQ_MED_CvArteMbi ; AQ_MED_CvArteMbiAg</t>
  </si>
  <si>
    <t>AQ_MED_RspBronChr ; AQ_MED_RspBronChrAg</t>
  </si>
  <si>
    <t>AQ_MED_RspEmphys ; AQ_MED_RspEmphysAg</t>
  </si>
  <si>
    <t>AQ_MED_RspAsthm ; AQ_MED_RspAsthmAg</t>
  </si>
  <si>
    <t>AQ_MED_DgfHepatB ; AQ_MED_DgfHepatBAg</t>
  </si>
  <si>
    <t>AQ_MED_DgfHepatC ; AQ_MED_DgfHepatCAg</t>
  </si>
  <si>
    <t>AQ_MED_DgfHepatAut ; AQ_MED_DgfHepatAutAg</t>
  </si>
  <si>
    <t>AQ_MED_UroHPV ; AQ_MED_UroHPVAg</t>
  </si>
  <si>
    <t>AQ_MED_RnlRenale ; AQ_MED_RnlRenaleAg</t>
  </si>
  <si>
    <t>AQ_MED_NerSuicid</t>
  </si>
  <si>
    <t>AQ_MED_NerDepres ; AQ_MED_NerDepresAg</t>
  </si>
  <si>
    <t>AQ_MED_NerTS ; AQ_MED_NerTSAg</t>
  </si>
  <si>
    <t>AQ_MED_NerParkin ; AQ_MED_NerParkinAg</t>
  </si>
  <si>
    <t>AQ_MED_FracPoig ; AQ_MED_FracPoigAg</t>
  </si>
  <si>
    <t>AQ_MED_FracHumer ; AQ_MED_FracHumerAg</t>
  </si>
  <si>
    <t>AQ_MED_FracFemur ; AQ_MED_FracFemurAg</t>
  </si>
  <si>
    <t>AQ_MED_FracVertb ; AQ_MED_FracVertbAg</t>
  </si>
  <si>
    <t>AQ_MED_EndThyroi ; AQ_MED_EndThyroiAg</t>
  </si>
  <si>
    <t>AQ_MED_EndDiabet1 ; AQ_MED_EndDiabet1Ag</t>
  </si>
  <si>
    <t>AQ_MED_EndDiabet2 ; AQ_MED_EndDiabet2Ag</t>
  </si>
  <si>
    <t>AQ_MED_EndCholest ; AQ_MED_EndCholestAg</t>
  </si>
  <si>
    <t>AQ_MED_Cancer</t>
  </si>
  <si>
    <t>AQ_MED_Ksein ; AQ_MED_KSeinAg</t>
  </si>
  <si>
    <t>AQ_MED_KUCol ; AQ_MED_KUColAg</t>
  </si>
  <si>
    <t>AQ_MED_KUCorps ; AQ_MED_KUCorpsAg</t>
  </si>
  <si>
    <t>AQ_MED_Kovaire ; AQ_MED_KOvaireAg</t>
  </si>
  <si>
    <t>AQ_MED_KThyro ; AQ_MED_KThyroAg</t>
  </si>
  <si>
    <t>AQ_MED_Kpulmo ; AQ_MED_KPulmoAg</t>
  </si>
  <si>
    <t>AQ_MED_Kprostate ; AQ_MED_KProstateAg</t>
  </si>
  <si>
    <t>AQ_MED_Kcolon ; AQ_MED_KColonAg</t>
  </si>
  <si>
    <t>MYSQL TABLE</t>
  </si>
  <si>
    <t>MYSQL VARIABLE</t>
  </si>
  <si>
    <t>TABLE</t>
  </si>
  <si>
    <t>VARIABLE</t>
  </si>
  <si>
    <t>CAH_SENIOR_CdCES</t>
  </si>
  <si>
    <t>CAH_SENIOR_Hentr</t>
  </si>
  <si>
    <t>CAH_SENIOR_CompFrancais</t>
  </si>
  <si>
    <t>CAH_SENIOR_Ajeun</t>
  </si>
  <si>
    <t>CAH_SENIOR</t>
  </si>
  <si>
    <t>profile_personal</t>
  </si>
  <si>
    <t>id</t>
  </si>
  <si>
    <t>user_name</t>
  </si>
  <si>
    <t>_au_dt</t>
  </si>
  <si>
    <t>no_ces</t>
  </si>
  <si>
    <t>no_oper</t>
  </si>
  <si>
    <t>date_enttn</t>
  </si>
  <si>
    <t>heure_enttn ; mins_enttn</t>
  </si>
  <si>
    <t>sex</t>
  </si>
  <si>
    <t>date_birth_dd ; date_birth_mm ; date_birth_yy</t>
  </si>
  <si>
    <t>comp_fr</t>
  </si>
  <si>
    <t>pref_man</t>
  </si>
  <si>
    <t>young</t>
  </si>
  <si>
    <t>ques_intro</t>
  </si>
  <si>
    <t>diploma</t>
  </si>
  <si>
    <t>profession</t>
  </si>
  <si>
    <t>symptom1</t>
  </si>
  <si>
    <t>symptom2</t>
  </si>
  <si>
    <t>symptom3</t>
  </si>
  <si>
    <t>symptom4</t>
  </si>
  <si>
    <t>symptom5</t>
  </si>
  <si>
    <t>symptom6</t>
  </si>
  <si>
    <t>symptomy</t>
  </si>
  <si>
    <t>mem_test</t>
  </si>
  <si>
    <t>equilibre</t>
  </si>
  <si>
    <t>chute1</t>
  </si>
  <si>
    <t>chute2</t>
  </si>
  <si>
    <t>chute3</t>
  </si>
  <si>
    <t>cause_chute</t>
  </si>
  <si>
    <t>capacite_tele</t>
  </si>
  <si>
    <t>transport</t>
  </si>
  <si>
    <t>medicament</t>
  </si>
  <si>
    <t>gerer_budjet</t>
  </si>
  <si>
    <t>mms01</t>
  </si>
  <si>
    <t>mms02</t>
  </si>
  <si>
    <t>mms03</t>
  </si>
  <si>
    <t>mms04</t>
  </si>
  <si>
    <t>mms05</t>
  </si>
  <si>
    <t>mms06</t>
  </si>
  <si>
    <t>mms07</t>
  </si>
  <si>
    <t>mms08</t>
  </si>
  <si>
    <t>mms09</t>
  </si>
  <si>
    <t>mms10</t>
  </si>
  <si>
    <t>mms11</t>
  </si>
  <si>
    <t>mms12</t>
  </si>
  <si>
    <t>mms13</t>
  </si>
  <si>
    <t>mms14</t>
  </si>
  <si>
    <t>mms15</t>
  </si>
  <si>
    <t>mms16</t>
  </si>
  <si>
    <t>mms17</t>
  </si>
  <si>
    <t>mms18</t>
  </si>
  <si>
    <t>mms19</t>
  </si>
  <si>
    <t>mms20</t>
  </si>
  <si>
    <t>mms21</t>
  </si>
  <si>
    <t>mms22</t>
  </si>
  <si>
    <t>mms23</t>
  </si>
  <si>
    <t>mms24</t>
  </si>
  <si>
    <t>mms25</t>
  </si>
  <si>
    <t>mms26</t>
  </si>
  <si>
    <t>mms27</t>
  </si>
  <si>
    <t>mms28</t>
  </si>
  <si>
    <t>mms29</t>
  </si>
  <si>
    <t>mms30</t>
  </si>
  <si>
    <t>mms_total</t>
  </si>
  <si>
    <t>test_passe</t>
  </si>
  <si>
    <t>test_oui1</t>
  </si>
  <si>
    <t>test_oui2</t>
  </si>
  <si>
    <t>test_oui3</t>
  </si>
  <si>
    <t>test_oui4</t>
  </si>
  <si>
    <t>mms_test_non</t>
  </si>
  <si>
    <t>mental_exam</t>
  </si>
  <si>
    <t>test_codes</t>
  </si>
  <si>
    <t>score</t>
  </si>
  <si>
    <t>erreurs</t>
  </si>
  <si>
    <t>test_oui5</t>
  </si>
  <si>
    <t>test_non</t>
  </si>
  <si>
    <t>test_equilibre</t>
  </si>
  <si>
    <t>jambe_appui</t>
  </si>
  <si>
    <t>test_reussi</t>
  </si>
  <si>
    <t>duree_sec</t>
  </si>
  <si>
    <t>test_oui6</t>
  </si>
  <si>
    <t>test_oui7</t>
  </si>
  <si>
    <t>test_oui8</t>
  </si>
  <si>
    <t>test_vitesse</t>
  </si>
  <si>
    <t>marche_norma</t>
  </si>
  <si>
    <t>marche_rapide</t>
  </si>
  <si>
    <t>test_verbal</t>
  </si>
  <si>
    <t>mots_a</t>
  </si>
  <si>
    <t>repetition_a</t>
  </si>
  <si>
    <t>erros_a</t>
  </si>
  <si>
    <t>score_a</t>
  </si>
  <si>
    <t>test_passe_a</t>
  </si>
  <si>
    <t>test_oui1_a</t>
  </si>
  <si>
    <t>test_oui2_a</t>
  </si>
  <si>
    <t>test_oui3_a</t>
  </si>
  <si>
    <t>test_oui4_a</t>
  </si>
  <si>
    <t>test_non_a</t>
  </si>
  <si>
    <t>mots_b</t>
  </si>
  <si>
    <t>repetition_b</t>
  </si>
  <si>
    <t>erros_b</t>
  </si>
  <si>
    <t>score_b</t>
  </si>
  <si>
    <t>test_passe_b</t>
  </si>
  <si>
    <t>test_oui1_b</t>
  </si>
  <si>
    <t>test_oui2_b</t>
  </si>
  <si>
    <t>test_oui3_b</t>
  </si>
  <si>
    <t>test_oui4_b</t>
  </si>
  <si>
    <t>test_non_b</t>
  </si>
  <si>
    <t>test_trail</t>
  </si>
  <si>
    <t>erreurs_a</t>
  </si>
  <si>
    <t>temps_a</t>
  </si>
  <si>
    <t>tr_test_non_a</t>
  </si>
  <si>
    <t>tr_test_non_b</t>
  </si>
  <si>
    <t>erreurs_b</t>
  </si>
  <si>
    <t>temps_b</t>
  </si>
  <si>
    <t>test_finger</t>
  </si>
  <si>
    <t>[Test 2 |__|__|__| impulsions]</t>
  </si>
  <si>
    <t>[Test 3 |__|__|__| impulsions]</t>
  </si>
  <si>
    <t>[Test 1 |__|__|__| impulsions]</t>
  </si>
  <si>
    <t>fing_main_util</t>
  </si>
  <si>
    <t>fing_mesure_1</t>
  </si>
  <si>
    <t>fing_mesure_2</t>
  </si>
  <si>
    <t>fing_mesure_3</t>
  </si>
  <si>
    <t>test_hand</t>
  </si>
  <si>
    <t>test_oui9</t>
  </si>
  <si>
    <t>test_oui10</t>
  </si>
  <si>
    <t>Numéro constances</t>
  </si>
  <si>
    <t>RIM</t>
  </si>
  <si>
    <t>Intru Rappel libre 1</t>
  </si>
  <si>
    <t>Intru Rappel indicé 1</t>
  </si>
  <si>
    <t>Intru Rappel libre 2</t>
  </si>
  <si>
    <t>Intru Rappel indicé 2</t>
  </si>
  <si>
    <t>Intru Rappel libre 3</t>
  </si>
  <si>
    <t>Intru Rappel indicé 3</t>
  </si>
  <si>
    <t>Intru Rappel libre différé</t>
  </si>
  <si>
    <t>Intru Rappel indicé différé</t>
  </si>
  <si>
    <t>Doublons Rappel libre 1</t>
  </si>
  <si>
    <t>Doublons Rappel indicé 1</t>
  </si>
  <si>
    <t>Doublons Rappel libre 2</t>
  </si>
  <si>
    <t>Doublons Rappel indicé 2</t>
  </si>
  <si>
    <t>Doublons Rappel libre 3</t>
  </si>
  <si>
    <t>Doublons Rappel indicé 3</t>
  </si>
  <si>
    <t>Doublons Rappel libre différé</t>
  </si>
  <si>
    <t>Doublons Rappel indicé différé</t>
  </si>
  <si>
    <t>test_rdgb</t>
  </si>
  <si>
    <t>rim_r</t>
  </si>
  <si>
    <t>reponse_rl1</t>
  </si>
  <si>
    <t>reponse_ri1</t>
  </si>
  <si>
    <t>reponse_rl2</t>
  </si>
  <si>
    <t>reponse_ri2</t>
  </si>
  <si>
    <t>reponse_rl3</t>
  </si>
  <si>
    <t>reponse_ri3</t>
  </si>
  <si>
    <t>reponse_rld</t>
  </si>
  <si>
    <t>reponse_rid</t>
  </si>
  <si>
    <t>score_rpl1</t>
  </si>
  <si>
    <t>score_rpl2</t>
  </si>
  <si>
    <t>score_rpl3</t>
  </si>
  <si>
    <t>score_rpl4</t>
  </si>
  <si>
    <t>intru_rl1</t>
  </si>
  <si>
    <t>intru_ri1</t>
  </si>
  <si>
    <t>intru_rl2</t>
  </si>
  <si>
    <t>intru_ri2</t>
  </si>
  <si>
    <t>intru_rl3</t>
  </si>
  <si>
    <t>intru_ri3</t>
  </si>
  <si>
    <t>intru_rld</t>
  </si>
  <si>
    <t>intru_rid</t>
  </si>
  <si>
    <t>doubl_rl1</t>
  </si>
  <si>
    <t>doubl_ri1</t>
  </si>
  <si>
    <t>doubl_rl2</t>
  </si>
  <si>
    <t>doubl_ri2</t>
  </si>
  <si>
    <t>doubl_rl3</t>
  </si>
  <si>
    <t>doubl_ri3</t>
  </si>
  <si>
    <t>doubl_rld</t>
  </si>
  <si>
    <t>doubl_rid</t>
  </si>
  <si>
    <t>rim_item</t>
  </si>
  <si>
    <t>rl1_item</t>
  </si>
  <si>
    <t>ri1_item</t>
  </si>
  <si>
    <t>rl2_item</t>
  </si>
  <si>
    <t>ri2_item</t>
  </si>
  <si>
    <t>rl3_item</t>
  </si>
  <si>
    <t>ri3_item</t>
  </si>
  <si>
    <t>rl4_item</t>
  </si>
  <si>
    <t>ri4_item</t>
  </si>
  <si>
    <t>rdgb_test_non</t>
  </si>
  <si>
    <t>PARACL_HAU_MesTail</t>
  </si>
  <si>
    <t>PARACL_POI_MesPoi</t>
  </si>
  <si>
    <t>PARACL_HAN_MesToHan</t>
  </si>
  <si>
    <t>Sweet drinks or soda</t>
  </si>
  <si>
    <t>Soda (Orangina, Schweppes…), flawoured sweet drinks (Oasis, Ice tea…)*</t>
  </si>
  <si>
    <t>CAH_SENIOR_id</t>
  </si>
  <si>
    <t/>
  </si>
  <si>
    <t>CAH_SENIOR_DiplPres</t>
  </si>
  <si>
    <t>CAH_SENIOR_ProfPres</t>
  </si>
  <si>
    <t>CAH_SENIOR_MemSpt1</t>
  </si>
  <si>
    <t>CAH_SENIOR_MemSpt2</t>
  </si>
  <si>
    <t>CAH_SENIOR_MemSpt3</t>
  </si>
  <si>
    <t>CAH_SENIOR_MemSpt4</t>
  </si>
  <si>
    <t>CAH_SENIOR_MemSpt5</t>
  </si>
  <si>
    <t>CAH_SENIOR_MemSpt6</t>
  </si>
  <si>
    <t>CAH_SENIOR_MemSptMed</t>
  </si>
  <si>
    <t>CAH_SENIOR_MemTest</t>
  </si>
  <si>
    <t>CAH_SENIOR_EquilTb</t>
  </si>
  <si>
    <t>CAH_SENIOR_Chut12MGliss</t>
  </si>
  <si>
    <t>CAH_SENIOR_Chut12MEscal</t>
  </si>
  <si>
    <t>CAH_SENIOR_Chut12MHaut</t>
  </si>
  <si>
    <t>CAH_SENIOR_Chut12MNb</t>
  </si>
  <si>
    <t>CAH_SENIOR_IADLTelep</t>
  </si>
  <si>
    <t>CAH_SENIOR_IADLTrans</t>
  </si>
  <si>
    <t>CAH_SENIOR_IADLMedic</t>
  </si>
  <si>
    <t>CAH_SENIOR_IADLBudge</t>
  </si>
  <si>
    <t>11.1</t>
  </si>
  <si>
    <t>12.1</t>
  </si>
  <si>
    <t>12.2</t>
  </si>
  <si>
    <t>12.3</t>
  </si>
  <si>
    <t xml:space="preserve">AQ_MODVIE_FOYVIE
AQ_MODVIE_FOYVIE
</t>
  </si>
  <si>
    <t>AQ_MODVIE_FOYVIE
AQ_MODVIE_FOYVIE</t>
  </si>
  <si>
    <t>AQ_MODVIE_FOYVIE
AQ_MODVIE_FOYVIE</t>
  </si>
  <si>
    <t xml:space="preserve">AQ_MODVIE_FOYVIE
AQ_MODVIE_FOYVIE
</t>
  </si>
  <si>
    <t xml:space="preserve">AQ_MODVIE_FOYVIE
</t>
  </si>
  <si>
    <t xml:space="preserve">
</t>
  </si>
  <si>
    <t xml:space="preserve">AQ_MODVIE_VIESEX
</t>
  </si>
  <si>
    <t xml:space="preserve">AQ_MODVIE_VIESEX
</t>
  </si>
  <si>
    <t>AQ_VIESEX_RapSexMois</t>
  </si>
  <si>
    <t>AQ_VIESEX_RapSexFreq</t>
  </si>
  <si>
    <t>AQ_MODVIE_COMPORT
AQ_MODVIE_COMPORT</t>
  </si>
  <si>
    <t xml:space="preserve">AQ_MODVIE_COMPORT
</t>
  </si>
  <si>
    <t>AQ_MODVIE_COMPORT
AQ_MODVIE_COMPORT
AQ_MODVIE_COMPORT
AQ_MODVIE_COMPORT
AQ_MODVIE_COMPORT</t>
  </si>
  <si>
    <t>AQ_FOYVIE_NivEtud ; AQ_FOYVIE_NivEtudPs</t>
  </si>
  <si>
    <t>AQ_FOYVIE_AvecCouple ; AQ_FOYVIE_RelationSuiv</t>
  </si>
  <si>
    <t>AQ_FOYVIE_AvecEnf ; AQ_FOYVIE_AvecEnfNb</t>
  </si>
  <si>
    <t>AQ_FOYVIE_ConjSit ; AQ_FOYVIE_ConjSitPs</t>
  </si>
  <si>
    <t>AQ_VIESEX_PartNb ; AQ_VIESEX_PartNbNspr</t>
  </si>
  <si>
    <t>AQ_COMPORT_TcCCP1An ; AQ_COMPORT_TcCCPNbAn</t>
  </si>
  <si>
    <t>AQ_COMPORT_TcCCP1J ; AQ_COMPORT_TcCCPJNb</t>
  </si>
  <si>
    <t>AQ_COMPORT_CigElF1An ; AQ_COMPORT_CigElFNbAn</t>
  </si>
  <si>
    <t>AQ_COMPORT_CigElMl ; AQ_COMPORT_CigElNbMl</t>
  </si>
  <si>
    <t>AQ_COMPORT_AlcHbFrq ; AQ_COMPORT_AlcHbFrqNbJs ; AQ_COMPORT_AlcHbFrqJaPq</t>
  </si>
  <si>
    <t>AQ_ACTPHY_12MTrjPdBycAn ; AQ_ACTPHY_12MTrjPdBycAnN</t>
  </si>
  <si>
    <t>AQ_ACTPHY_12MTrvManAn ; AQ_ACTPHY_12MTrvManAnN</t>
  </si>
  <si>
    <t>Are your breasts painful before your periods? Y/N , and if yes :</t>
  </si>
  <si>
    <t>AQ_FEMME_GrossDtDern ; AQ_FEMME_GrossSuisEncein</t>
  </si>
  <si>
    <t>17.1</t>
  </si>
  <si>
    <t>Pour chacun de vos enfants nés vivants (1 à 10 enfants), indiquez dans le tableau ci-après : son sexe, son année de naissance, son poids de naissance, le mode d'accouchement (voie naturelle ou césarienne), si vous l'avez allaité (même partiellement) et si oui pendant combien de mois :</t>
  </si>
  <si>
    <t>For each of your live-born children (1 to 10 children), specify in the following table: gender, year of birth, weight at birth, delivery method (natural or caesarian section), whether you breast-fed (even if only partially) and if yes, for how many months:</t>
  </si>
  <si>
    <t>26.1</t>
  </si>
  <si>
    <t>26.2</t>
  </si>
  <si>
    <t>AQ_FEMME_MenoTraitPlante ; AQ_FEMME_MenoTraitPhyto</t>
  </si>
  <si>
    <t xml:space="preserve">[Daily dose] </t>
  </si>
  <si>
    <t>[Product name]</t>
  </si>
  <si>
    <t>[Number of days per month]</t>
  </si>
  <si>
    <t>[Medicine name]</t>
  </si>
  <si>
    <t>[Chronology]</t>
  </si>
  <si>
    <t>[Start date (dd/mm/yyyy)]</t>
  </si>
  <si>
    <t>dat1</t>
  </si>
  <si>
    <t>dat2</t>
  </si>
  <si>
    <t>dat3</t>
  </si>
  <si>
    <t>AQ_FEMME_CycleDurMini ; AQ_FEMME_CycleDurMaxi</t>
  </si>
  <si>
    <t>Vous avez eu une opération ; laquelle (lesquelles) ?</t>
  </si>
  <si>
    <t>Have you had a sugery ; wich one ?</t>
  </si>
  <si>
    <t>AQ_FEMME_RegleAbsOp</t>
  </si>
  <si>
    <t>An intrauterine device (IUD): copper-based</t>
  </si>
  <si>
    <t>AQ_FEMME_Csterilet ; AQ_FEMME_CSQuoi</t>
  </si>
  <si>
    <t>Un stérilet (Dispositif Intra Utérin, DIU) ; lequel : Au cuivre / Hormonal (MIRENA®) / Ne sait pas</t>
  </si>
  <si>
    <t>11.2</t>
  </si>
  <si>
    <t>26.2.6</t>
  </si>
  <si>
    <t>Other breast pathology</t>
  </si>
  <si>
    <t>Encore étudiant(e)</t>
  </si>
  <si>
    <t>En recherche d'emploi et n'a jamais travaillé</t>
  </si>
  <si>
    <t>A occupé un ou des emplois mais jamais plus de 6 mois consécutifs</t>
  </si>
  <si>
    <t>Autre raison, précisez :</t>
  </si>
  <si>
    <t>Au foyer</t>
  </si>
  <si>
    <t>Still a student</t>
  </si>
  <si>
    <t>Looking for work and never worked</t>
  </si>
  <si>
    <t>Had one or more jobs, but never for more than 6 consecutive months</t>
  </si>
  <si>
    <t>Other reason, please specify:</t>
  </si>
  <si>
    <t>AQ_CPROF_JamTrav;AQ_CPROF_JamTravPs</t>
  </si>
  <si>
    <t>EMPLOI N°</t>
  </si>
  <si>
    <t>JOB N°</t>
  </si>
  <si>
    <t>AQ_CPROFP_NumEmploi</t>
  </si>
  <si>
    <t>11.3</t>
  </si>
  <si>
    <t>13.1</t>
  </si>
  <si>
    <t>13.2</t>
  </si>
  <si>
    <t>14.1</t>
  </si>
  <si>
    <t>14.2</t>
  </si>
  <si>
    <t>14.3</t>
  </si>
  <si>
    <t>14.4</t>
  </si>
  <si>
    <t xml:space="preserve"> Period from: yyyy to yyyy, and reason:</t>
  </si>
  <si>
    <t>N° Q</t>
  </si>
  <si>
    <t>AQ_FOYVIE_OriGeoPere</t>
  </si>
  <si>
    <t>AQ_FOYVIE_OriGeoMere</t>
  </si>
  <si>
    <t>AQ_FOYVIE_AvecAutre ; AQ_FOYVIE_AvecAscNb ; AQ_FOYVIE_AvecAutNb</t>
  </si>
  <si>
    <t>AQ_HANDICAP_LimAccCirc</t>
  </si>
  <si>
    <t>AQ_HANDICAP_LimTbVis</t>
  </si>
  <si>
    <t>AQ_HANDICAP_LimMalChro</t>
  </si>
  <si>
    <t>AQ_HANDICAP_LimSeqMal</t>
  </si>
  <si>
    <t>AQ_HANDICAP_LimDepress</t>
  </si>
  <si>
    <t>AQ_HANDICAP_LimDoulImp</t>
  </si>
  <si>
    <t>AQ_HANDICAP_LimMigraine</t>
  </si>
  <si>
    <t>AQ_HANDICAP_LimMalfCong</t>
  </si>
  <si>
    <t>AQ_HANDICAP_LimAccAut ; AQ_HANDICAP_LimAccAutPs</t>
  </si>
  <si>
    <t>AQ_HANDICAP_LimAutre ; AQ_HANDICAP_LimAutrePs</t>
  </si>
  <si>
    <t>AQ_FEMME_RegleAbsOpOv ; AQ_FEMME_RegleAbsOpOvDt</t>
  </si>
  <si>
    <t>AQ_FEMME_MenoTempg</t>
  </si>
  <si>
    <t>AQ_MED_DgfAutre ; AQ_MED_DgfAutrePs ; AQ_MED_DgfAutrePs2 ; AQ_MED_DgfAutreAg ; AQ_MED_DgfAutreAg2</t>
  </si>
  <si>
    <t>AQ_MED_CvAutre ; AQ_MED_CvAutrePs ; AQ_MED_CvAutrePs2 ; AQ_MED_CvAutreAg ; AQ_MED_CvAutreAg2</t>
  </si>
  <si>
    <t>AQ_MED_RspAutre ; AQ_MED_RspAutrePs ; AQ_MED_RspAutrePs2 ; AQ_MED_RspAutreAg ; AQ_MED_RspAutreAg2</t>
  </si>
  <si>
    <t>AQ_MED_UroAutre ; AQ_MED_UroAutrePs ; AQ_MED_UroAutrePs2 ; AQ_MED_UroAutreAg ; AQ_MED_UroAutreAg2</t>
  </si>
  <si>
    <t>AQ_MED_RnlAutre ; AQ_MED_RnlAutrePs ; AQ_MED_RnlAutrePs2 ; AQ_MED_RnlAutreAg ; AQ_MED_RnlAutreAg2</t>
  </si>
  <si>
    <t>AQ_MED_OstAutre ; AQ_MED_OstAutrePs ; AQ_MED_OstAutrePs2 ; AQ_MED_OstAutreAg ; AQ_MED_OstAutreAg2</t>
  </si>
  <si>
    <t>AQ_MED_EndAutre ; AQ_MED_EndAutrePs ; AQ_MED_EndAutrePs2 ; AQ_MED_EndAutreAg ; AQ_MED_EndAutreAg2</t>
  </si>
  <si>
    <t>AQ_MED_AutrePs1 ; AQ_MED_AutrePs2 ; AQ_MED_AutrePs1Ag ; AQ_MED_AutrePs2Ag</t>
  </si>
  <si>
    <t>AQ_MED_EndTriglyc ; AQ_MED_EndTriglycAg</t>
  </si>
  <si>
    <t>AQ_MEDATCD_KPs ; AQ_MEDATCD_KPs2</t>
  </si>
  <si>
    <t>AQ_MEDATCD_KAg ; AQ_MEDATCD_KAg2</t>
  </si>
  <si>
    <t>AQ_MEDATCD_AutrePs ; AQ_MEDATCD_AutrePs2</t>
  </si>
  <si>
    <t>AQ_MEDATCD_AutreAg ; AQ_MEDATCD_AutreAg2</t>
  </si>
  <si>
    <t>PARACL_SOC_DNaissance</t>
  </si>
  <si>
    <t>PARACL_SOC_Sex</t>
  </si>
  <si>
    <t>PARACL_BIO_Glyc</t>
  </si>
  <si>
    <t>PARACL_BIO_Crea</t>
  </si>
  <si>
    <t>PARACL_BIO_Gam</t>
  </si>
  <si>
    <t>PARACL_BIO_Alat</t>
  </si>
  <si>
    <t>PARACL_BIO_ChoTot</t>
  </si>
  <si>
    <t>PARACL_BIO_ChoHDL</t>
  </si>
  <si>
    <t>PARACL_BIO_Trig</t>
  </si>
  <si>
    <t>PARACL_HEM_GloBla</t>
  </si>
  <si>
    <t>PARACL_HEM_Hemo</t>
  </si>
  <si>
    <t>PARACL_HEM_Plaq</t>
  </si>
  <si>
    <t>PARACL_TAI_MesToTai</t>
  </si>
  <si>
    <t>PARACL_VDP_OeDrSaCorr</t>
  </si>
  <si>
    <t>PARACL_VDP_OeGaSaCorr</t>
  </si>
  <si>
    <t>PARACL_VDP_OeDrAvCorr</t>
  </si>
  <si>
    <t>PARACL_VDP_OeGaAvCorr</t>
  </si>
  <si>
    <t>PARACL_VDP_BiSaCorr</t>
  </si>
  <si>
    <t>PARACL_VDP_BiAvCorr</t>
  </si>
  <si>
    <t>PARACL_VDL_OeDrSaCorr</t>
  </si>
  <si>
    <t>PARACL_VDL_OeGaSaCorr</t>
  </si>
  <si>
    <t>PARACL_VDL_OeDrAvCorr</t>
  </si>
  <si>
    <t>PARACL_VDL_OeGaAvCorr</t>
  </si>
  <si>
    <t>PARACL_VDL_BiSaCorr</t>
  </si>
  <si>
    <t>PARACL_VDL_BiAvCorr</t>
  </si>
  <si>
    <t>PARACL_AUD_AuDr500 ; PARACL_AUD_AuDr1000 ; PARACL_AUD_AuDr2000 ; PARACL_AUD_AuDr4000 ; PARACL_AUD_AuDr8000</t>
  </si>
  <si>
    <t>PARACL_AUD_AuGa500 ; PARACL_AUD_AuGa1000 ; PARACL_AUD_AuGa2000 ; PARACL_AUD_AuGa4000 ; PARACL_AUD_AuGa8000</t>
  </si>
  <si>
    <t>PARACL_SPI_VEMS1 ; PARACL_SPI_CVF1</t>
  </si>
  <si>
    <t>PARACL_SPI_VEMS2 ; PARACL_SPI_CVF2</t>
  </si>
  <si>
    <t>PARACL_SPI_VEMS3 ; PARACL_SPI_CVF3</t>
  </si>
  <si>
    <t>PARACL_HEM_VolGlobMoy</t>
  </si>
  <si>
    <t>AQ_ACTPHY_12MTrvMan</t>
  </si>
  <si>
    <t>AQ_COMPORT_TcCigt</t>
  </si>
  <si>
    <t>AQ_COMPORT_CigElCi ; AQ_COMPORT_CigElNbCi</t>
  </si>
  <si>
    <t>AQ_EXPOACT_Classif ; AQ_EXPOACT_ClassifPs</t>
  </si>
  <si>
    <t>AQ_EXPOACT_Employeur ; AQ_EXPOACT_EmployeurPs</t>
  </si>
  <si>
    <t xml:space="preserve"> (Filtre : AQ_EXPOCAR_CdParag="BRUITS" AND AQ_EXPOCAR_CdItem="AMBCRI") ; AQ_EXPOCAR_OuiNon</t>
  </si>
  <si>
    <t>CAH_SENIOR_MMS01</t>
  </si>
  <si>
    <t>CAH_SENIOR_MMS02</t>
  </si>
  <si>
    <t>CAH_SENIOR_MMS03</t>
  </si>
  <si>
    <t>CAH_SENIOR_MMS04</t>
  </si>
  <si>
    <t>CAH_SENIOR_MMS05</t>
  </si>
  <si>
    <t>CAH_SENIOR_MMS0105</t>
  </si>
  <si>
    <t>CAH_SENIOR_MMS06</t>
  </si>
  <si>
    <t>CAH_SENIOR_MMS07</t>
  </si>
  <si>
    <t>CAH_SENIOR_MMS08</t>
  </si>
  <si>
    <t>CAH_SENIOR_MMS09</t>
  </si>
  <si>
    <t>CAH_SENIOR_MMS10</t>
  </si>
  <si>
    <t>CAH_SENIOR_MMS0610</t>
  </si>
  <si>
    <t>CAH_SENIOR_MMS11</t>
  </si>
  <si>
    <t>CAH_SENIOR_MMS12</t>
  </si>
  <si>
    <t>CAH_SENIOR_MMS13</t>
  </si>
  <si>
    <t>CAH_SENIOR_MMS1113</t>
  </si>
  <si>
    <t>CAH_SENIOR_MMS14</t>
  </si>
  <si>
    <t>CAH_SENIOR_MMS15</t>
  </si>
  <si>
    <t>CAH_SENIOR_MMS16</t>
  </si>
  <si>
    <t>CAH_SENIOR_MMS17</t>
  </si>
  <si>
    <t>CAH_SENIOR_MMS18</t>
  </si>
  <si>
    <t>CAH_SENIOR_MMS1418</t>
  </si>
  <si>
    <t>CAH_SENIOR_MMS19</t>
  </si>
  <si>
    <t>CAH_SENIOR_MMS20</t>
  </si>
  <si>
    <t>CAH_SENIOR_MMS21</t>
  </si>
  <si>
    <t>CAH_SENIOR_MMS1921</t>
  </si>
  <si>
    <t>CAH_SENIOR_MMS22</t>
  </si>
  <si>
    <t>CAH_SENIOR_MMS23</t>
  </si>
  <si>
    <t>CAH_SENIOR_MMS24</t>
  </si>
  <si>
    <t>CAH_SENIOR_MMS25</t>
  </si>
  <si>
    <t>CAH_SENIOR_MMS26</t>
  </si>
  <si>
    <t>CAH_SENIOR_MMS27</t>
  </si>
  <si>
    <t>CAH_SENIOR_MMS28</t>
  </si>
  <si>
    <t>CAH_SENIOR_MMS29</t>
  </si>
  <si>
    <t>CAH_SENIOR_MMS2229</t>
  </si>
  <si>
    <t>CAH_SENIOR_MMS30</t>
  </si>
  <si>
    <t>CAH_SENIOR_MMS</t>
  </si>
  <si>
    <t>CAH_SENIOR_MMS_Ok</t>
  </si>
  <si>
    <t>CAH_SENIOR_GRO_RIMCOR</t>
  </si>
  <si>
    <t>CAH_SENIOR_GRO_RL1COR</t>
  </si>
  <si>
    <t>CAH_SENIOR_GRO_RI1COR</t>
  </si>
  <si>
    <t>CAH_SENIOR_GRO_RL2COR</t>
  </si>
  <si>
    <t>CAH_SENIOR_GRO_RI2COR</t>
  </si>
  <si>
    <t>CAH_SENIOR_GRO_RL3COR</t>
  </si>
  <si>
    <t>CAH_SENIOR_GRO_RI3COR</t>
  </si>
  <si>
    <t>CAH_SENIOR_GRO_RLDCOR</t>
  </si>
  <si>
    <t>CAH_SENIOR_GRO_RIDCOR</t>
  </si>
  <si>
    <t>CAH_SENIOR_GRO_R1SCORE</t>
  </si>
  <si>
    <t>CAH_SENIOR_GRO_R2SCORE</t>
  </si>
  <si>
    <t>CAH_SENIOR_GRO_R3SCORE</t>
  </si>
  <si>
    <t>CAH_SENIOR_GRO_RDSCORE</t>
  </si>
  <si>
    <t>CAH_SENIOR_GRO_RL1FX</t>
  </si>
  <si>
    <t>CAH_SENIOR_GRO_RI1FX</t>
  </si>
  <si>
    <t>CAH_SENIOR_GRO_RL2FX</t>
  </si>
  <si>
    <t>CAH_SENIOR_GRO_RI2FX</t>
  </si>
  <si>
    <t>CAH_SENIOR_GRO_RL3FX</t>
  </si>
  <si>
    <t>CAH_SENIOR_GRO_RI3FX</t>
  </si>
  <si>
    <t>CAH_SENIOR_GRO_RLDFX</t>
  </si>
  <si>
    <t>CAH_SENIOR_GRO_RIDFX</t>
  </si>
  <si>
    <t>CAH_SENIOR_GRO_RL1DBL</t>
  </si>
  <si>
    <t>CAH_SENIOR_GRO_RI1DBL</t>
  </si>
  <si>
    <t>CAH_SENIOR_GRO_RL2DBL</t>
  </si>
  <si>
    <t>CAH_SENIOR_GRO_RI2DBL</t>
  </si>
  <si>
    <t>CAH_SENIOR_GRO_RL3DBL</t>
  </si>
  <si>
    <t>CAH_SENIOR_GRO_RI3DBL</t>
  </si>
  <si>
    <t>CAH_SENIOR_GRO_RLDDBL</t>
  </si>
  <si>
    <t>CAH_SENIOR_GRO_RIDDBL</t>
  </si>
  <si>
    <t>CAH_SENIOR_GRO_Ok</t>
  </si>
  <si>
    <t>CAH_SENIOR_GRO_CndPart00</t>
  </si>
  <si>
    <t>CAH_SENIOR_GRO_CndPart59</t>
  </si>
  <si>
    <t>CAH_SENIOR_GRO_CndPart90</t>
  </si>
  <si>
    <t>CAH_SENIOR_GRO_CndPart99</t>
  </si>
  <si>
    <t>CAH_SENIOR_GRO_MotifNon</t>
  </si>
  <si>
    <t>CAH_SENIOR_TMA_TpsTot</t>
  </si>
  <si>
    <t>CAH_SENIOR_TMA_Ok</t>
  </si>
  <si>
    <t>CAH_SENIOR_TMA_CndPart00</t>
  </si>
  <si>
    <t>CAH_SENIOR_TMA_CndPart59</t>
  </si>
  <si>
    <t>CAH_SENIOR_TMA_CndPart90</t>
  </si>
  <si>
    <t>CAH_SENIOR_TMA_CndPart99</t>
  </si>
  <si>
    <t>CAH_SENIOR_TMA_MotifNon</t>
  </si>
  <si>
    <t>CAH_SENIOR_TMB_TpsTot</t>
  </si>
  <si>
    <t>CAH_SENIOR_TMB_Ok</t>
  </si>
  <si>
    <t>CAH_SENIOR_TMB_CndPart00</t>
  </si>
  <si>
    <t>CAH_SENIOR_TMB_CndPart59</t>
  </si>
  <si>
    <t>CAH_SENIOR_TMB_CndPart90</t>
  </si>
  <si>
    <t>CAH_SENIOR_TMB_CndPart99</t>
  </si>
  <si>
    <t>CAH_SENIOR_TMB_MotifNon</t>
  </si>
  <si>
    <t>CAH_SENIOR_WEC_Ok</t>
  </si>
  <si>
    <t>CAH_SENIOR_WEC_CndPart00</t>
  </si>
  <si>
    <t>CAH_SENIOR_WEC_CndPart59</t>
  </si>
  <si>
    <t>CAH_SENIOR_WEC_CndPart90</t>
  </si>
  <si>
    <t>CAH_SENIOR_WEC_CndPart99</t>
  </si>
  <si>
    <t>CAH_SENIOR_WEC_MotifNon</t>
  </si>
  <si>
    <t>CAH_SENIOR_LEXA_Mn1Tot</t>
  </si>
  <si>
    <t>CAH_SENIOR_LEXA_Mn1Rep</t>
  </si>
  <si>
    <t>CAH_SENIOR_LEXA_Mn1Err</t>
  </si>
  <si>
    <t>CAH_SENIOR_LEXA_Mn1Sco</t>
  </si>
  <si>
    <t>CAH_SENIOR_LEXA_Ok</t>
  </si>
  <si>
    <t>CAH_SENIOR_LEXA_CndPart00</t>
  </si>
  <si>
    <t>CAH_SENIOR_LEXA_CndPart59</t>
  </si>
  <si>
    <t>CAH_SENIOR_LEXA_CndPart90</t>
  </si>
  <si>
    <t>CAH_SENIOR_LEXA_CndPart99</t>
  </si>
  <si>
    <t>CAH_SENIOR_LEXA_MotifNon</t>
  </si>
  <si>
    <t>CAH_SENIOR_LEXB_CndPart00</t>
  </si>
  <si>
    <t>CAH_SENIOR_LEXB_CndPart59</t>
  </si>
  <si>
    <t>CAH_SENIOR_LEXB_CndPart90</t>
  </si>
  <si>
    <t>CAH_SENIOR_LEXB_CndPart99</t>
  </si>
  <si>
    <t>CAH_SENIOR_LEXB_MotifNon</t>
  </si>
  <si>
    <t>CAH_SENIOR_C</t>
  </si>
  <si>
    <t>CAH_SENIOR_F</t>
  </si>
  <si>
    <t>CAH_SENIOR_EQU_JamApp</t>
  </si>
  <si>
    <t>CAH_SENIOR_EQU_Reussi</t>
  </si>
  <si>
    <t>CAH_SENIOR_EQU_EchecTps</t>
  </si>
  <si>
    <t>CAH_SENIOR_EQU_Ok</t>
  </si>
  <si>
    <t>CAH_SENIOR_EQU_CndPart00</t>
  </si>
  <si>
    <t>CAH_SENIOR_EQU_CndPart50</t>
  </si>
  <si>
    <t>CAH_SENIOR_EQU_CndPart55</t>
  </si>
  <si>
    <t>CAH_SENIOR_EQU_CndPart90</t>
  </si>
  <si>
    <t>CAH_SENIOR_EQU_CndPart99</t>
  </si>
  <si>
    <t>CAH_SENIOR_VIT_TpsNor</t>
  </si>
  <si>
    <t>CAH_SENIOR_VIT_TpsRap</t>
  </si>
  <si>
    <t>CAH_SENIOR_VIT_Ok</t>
  </si>
  <si>
    <t>CAH_SENIOR_VIT_CndPart00</t>
  </si>
  <si>
    <t>CAH_SENIOR_VIT_CndPart10</t>
  </si>
  <si>
    <t>CAH_SENIOR_VIT_CndPart11</t>
  </si>
  <si>
    <t>CAH_SENIOR_VIT_CndPart50</t>
  </si>
  <si>
    <t>CAH_SENIOR_VIT_CndPart55</t>
  </si>
  <si>
    <t>CAH_SENIOR_VIT_CndPart90</t>
  </si>
  <si>
    <t>CAH_SENIOR_VIT_CndPart99</t>
  </si>
  <si>
    <t>CAH_SENIOR_VIT_MotifNon</t>
  </si>
  <si>
    <t>CAH_SENIOR_FTT_MainUse</t>
  </si>
  <si>
    <t>CAH_SENIOR_FTT_Mesure1</t>
  </si>
  <si>
    <t>CAH_SENIOR_FTT_Mesure2</t>
  </si>
  <si>
    <t>CAH_SENIOR_FTT_Mesure3</t>
  </si>
  <si>
    <t>CAH_SENIOR_FTT_CndPart00</t>
  </si>
  <si>
    <t>CAH_SENIOR_FTT_CndPart10</t>
  </si>
  <si>
    <t>CAH_SENIOR_FTT_CndPart20</t>
  </si>
  <si>
    <t>CAH_SENIOR_FTT_CndPart59</t>
  </si>
  <si>
    <t>CAH_SENIOR_FTT_CndPart90</t>
  </si>
  <si>
    <t>CAH_SENIOR_FTT_CndPart99</t>
  </si>
  <si>
    <t>CAH_SENIOR_FTT_MotifNon</t>
  </si>
  <si>
    <t>CAH_SENIOR_HGT_MainUse</t>
  </si>
  <si>
    <t>CAH_SENIOR_HGT_Mesure1</t>
  </si>
  <si>
    <t>CAH_SENIOR_HGT_Mesure2</t>
  </si>
  <si>
    <t>CAH_SENIOR_HGT_Mesure3</t>
  </si>
  <si>
    <t>CAH_SENIOR_HGT_CndPart00</t>
  </si>
  <si>
    <t>CAH_SENIOR_HGT_CndPart10</t>
  </si>
  <si>
    <t>CAH_SENIOR_HGT_CndPart20</t>
  </si>
  <si>
    <t>CAH_SENIOR_HGT_CndPart21</t>
  </si>
  <si>
    <t>CAH_SENIOR_HGT_CndPart22</t>
  </si>
  <si>
    <t>CAH_SENIOR_HGT_CndPart23</t>
  </si>
  <si>
    <t>CAH_SENIOR_HGT_CndPart50</t>
  </si>
  <si>
    <t>CAH_SENIOR_HGT_CndPart55</t>
  </si>
  <si>
    <t>CAH_SENIOR_HGT_CndPart90</t>
  </si>
  <si>
    <t>CAH_SENIOR_HGT_CndPart99</t>
  </si>
  <si>
    <t>CAH_SENIOR_HGT_MotifNon</t>
  </si>
  <si>
    <t>CAH_SENIOR_HGT_Passe</t>
  </si>
  <si>
    <t>CAH_SENIOR_MMS_Passe</t>
  </si>
  <si>
    <t>CAH_SENIOR_GRO_Passe</t>
  </si>
  <si>
    <t>CAH_SENIOR_TMA_Passe</t>
  </si>
  <si>
    <t>CAH_SENIOR_TMB_Passe</t>
  </si>
  <si>
    <t>CAH_SENIOR_WEC_Passe</t>
  </si>
  <si>
    <t>CAH_SENIOR_EQU_Passe</t>
  </si>
  <si>
    <t>CAH_SENIOR_VIT_Passe</t>
  </si>
  <si>
    <t>CAH_SENIOR_LEXA_Passe</t>
  </si>
  <si>
    <t>Maximum score: 135</t>
  </si>
  <si>
    <t>CAH_SENIOR_LEXB_Ok</t>
  </si>
  <si>
    <t>CAH_SENIOR_LEXB_Mn1Tot</t>
  </si>
  <si>
    <t>CAH_SENIOR_LEXB_Mn1Rep</t>
  </si>
  <si>
    <t>CAH_SENIOR_LEXB_Mn1Err</t>
  </si>
  <si>
    <t>CAH_SENIOR_LEXB_Mn1Sco</t>
  </si>
  <si>
    <t>CAH_SENIOR_LEXB_Passe</t>
  </si>
  <si>
    <t>CAH_SENIOR_FTT_Ok</t>
  </si>
  <si>
    <t>CAH_SENIOR_HGT_Ok</t>
  </si>
  <si>
    <t>CAH_SENIOR_MMS00</t>
  </si>
  <si>
    <t>AQ_MED_NerAutre ; AQ_MED_NerAutrePs ; AQ_MED_NerAutrePs2 ; AQ_MED_NerAutreAg ;  AQ_MED_NerAutreAg2</t>
  </si>
  <si>
    <t>AQ_MED_KAutre ; AQ_MED_KAutrePs1 ; AQ_MED_KAutrePs2 ; AQ_MED_KAutrePs1Ag ; AQ_MED_KAutrePs2Ag</t>
  </si>
  <si>
    <t>AQ_MED_OstArthrite ; AQ_MED_OstArthriteAg</t>
  </si>
  <si>
    <t>AQ_FOYVIE_OrigResRvProf</t>
  </si>
  <si>
    <t>AQ_FOYVIE_OrigResChom</t>
  </si>
  <si>
    <t>AQ_FOYVIE_OrigResRetr</t>
  </si>
  <si>
    <t>AQ_FOYVIE_OrigResAdHand</t>
  </si>
  <si>
    <t>AQ_FOYVIE_OrigResCapit</t>
  </si>
  <si>
    <t>AQ_FOYVIE_OrigResProch</t>
  </si>
  <si>
    <t>AQ_FOYVIE_OrigResPAlim</t>
  </si>
  <si>
    <t>CAH_SENIOR_GRO_RIM_Item</t>
  </si>
  <si>
    <t>CAH_SENIOR_GRO_RI1_Item</t>
  </si>
  <si>
    <t>CAH_SENIOR_GRO_RL1_Item</t>
  </si>
  <si>
    <t>CAH_SENIOR_GRO_RI2_Item</t>
  </si>
  <si>
    <t>CAH_SENIOR_GRO_RL2_Item</t>
  </si>
  <si>
    <t>CAH_SENIOR_GRO_RI3_Item</t>
  </si>
  <si>
    <t>CAH_SENIOR_GRO_RL3_Item</t>
  </si>
  <si>
    <t>CAH_SENIOR_GRO_RID_Item</t>
  </si>
  <si>
    <t>CAH_SENIOR_GRO_RLD_Item</t>
  </si>
  <si>
    <t>CAH_SENIOR_TMA_BonDep</t>
  </si>
  <si>
    <t>CAH_SENIOR_FTT_GTest1 ; CAH_SENIOR_FTT_GTest2</t>
  </si>
  <si>
    <t>CAH_SENIOR_FTT_DTest1 ; CAH_SENIOR_FTT_DTest2</t>
  </si>
  <si>
    <t>CAH_SENIOR_HGT_GEss1 ; CAH_SENIOR_HGT_GEss2 ; CAH_SENIOR_HGT_GEss3</t>
  </si>
  <si>
    <t>CAH_SENIOR_HGT_DEss1 ; CAH_SENIOR_HGT_DEss2 ; CAH_SENIOR_HGT_DEss3</t>
  </si>
  <si>
    <t>CAH_SENIOR_VIT_TypSurf</t>
  </si>
  <si>
    <t>AQ_ALIM_RepMomen</t>
  </si>
  <si>
    <t>AQ_MODVIE_DtRemp</t>
  </si>
  <si>
    <t>AQ_SANTE_EtatGeneral</t>
  </si>
  <si>
    <t>AQ_SANTE_EtatGenRapport</t>
  </si>
  <si>
    <t>AQ_ACTPHY_DegEffPhy</t>
  </si>
  <si>
    <t>AQ_ACTPHY_12MTrjPdByc</t>
  </si>
  <si>
    <t>Brutes</t>
  </si>
  <si>
    <t xml:space="preserve">Nom variable SQL Server
</t>
  </si>
  <si>
    <t>AQ_VIESEX_RapSex1Qual</t>
  </si>
  <si>
    <t>AQ_VIESEX_Attirance</t>
  </si>
  <si>
    <t>AQ_VIESEX_PartNewPres</t>
  </si>
  <si>
    <t>AQ_VIESEX_RelActPres</t>
  </si>
  <si>
    <t>AQ_ALIM_FreqConsCafe ; AQ_ALIM_FreqConsCafePJ</t>
  </si>
  <si>
    <t>AQ_ALIM_FreqConsThe ; AQ_ALIM_FreqConsThePJ</t>
  </si>
  <si>
    <t>AQ_ALIM_FreqConsSoda ; AQ_ALIM_FreqConsSodaPJ</t>
  </si>
  <si>
    <t>AQ_ALIM_FreqConsSodaG ; AQ_ALIM_FreqConsSodaGPJ</t>
  </si>
  <si>
    <t>AQ_ALIM_LightBeur</t>
  </si>
  <si>
    <t>AQ_CAPRESP_CrachLev</t>
  </si>
  <si>
    <t>AQ_CAPRESP_CrachLev3mois</t>
  </si>
  <si>
    <t>AQ_CAPRESP_CrachHab</t>
  </si>
  <si>
    <t>_N existe
X</t>
  </si>
  <si>
    <t>_N Existe
X</t>
  </si>
  <si>
    <t>A UTILISER 
POUR EXTRACTION</t>
  </si>
  <si>
    <t>AQ_ACTPHY_12MSportAn ; AQ_ACTPHY_12MSportAnN</t>
  </si>
  <si>
    <t>AQ_ALIM_FreqConsLait ; AQ_ALIM_FreqConsLaitPj</t>
  </si>
  <si>
    <t>AQ_CAPVISU_CataAOeil ; AQ_CAPVISU_CataAAn</t>
  </si>
  <si>
    <t>AQ_CAPVISU_CataBOeil ; AQ_CAPVISU_CataBAn</t>
  </si>
  <si>
    <t>AQ_CAPVISU_CataCOeil ; AQ_CAPVISU_CataCAn</t>
  </si>
  <si>
    <t>AQ_FOYVIE_ConjProf ; AQ_FOYVIE_ConjProfPs</t>
  </si>
  <si>
    <t>AQ_FOYVIE_DiffFinMois</t>
  </si>
  <si>
    <t>AQ_VIESEX_PartQuel</t>
  </si>
  <si>
    <t>AQ_COMPORT_CigElDose</t>
  </si>
  <si>
    <t>AQ_FOYVIE_PrChefFamEnf ; AQ_FOYVIE_PrChefFamEnfPs</t>
  </si>
  <si>
    <t>AQ_FOYVIE_Profess ; AQ_FOYVIE_ProfessPs</t>
  </si>
  <si>
    <t xml:space="preserve">AQ_COMPORT_TcFumeur
</t>
  </si>
  <si>
    <t>AQ_COMPORT_Alc12mMatin</t>
  </si>
  <si>
    <t>AQ_COMPORT_Alc12mBless</t>
  </si>
  <si>
    <t>AQ_COMPORT_Alc12mBlessA</t>
  </si>
  <si>
    <t>AQ_COMPORT_Alc12mCseil</t>
  </si>
  <si>
    <t>AQ_COMPORT_Alc12mCseilA</t>
  </si>
  <si>
    <t>AQ_COMPORT_AlcLJAucune ; AQ_COMPORT_AlcVAucune ; AQ_COMPORT_AlcSAucune ; AQ_COMPORT_AlcDAucune</t>
  </si>
  <si>
    <t>AQ_COMPORT_AlcLJBierNbV ; AQ_COMPORT_AlcVBierNbV ; AQ_COMPORT_AlcSBierNbV ; AQ_COMPORT_AlcDBierNbV</t>
  </si>
  <si>
    <t>AQ_COMPORT_AlcLJVinNbV ; AQ_COMPORT_AlcVVinNbV ; AQ_COMPORT_AlcSVinNbV ; AQ_COMPORT_AlcDVinNbV</t>
  </si>
  <si>
    <t>AQ_COMPORT_AlcLJFortNbV ; AQ_COMPORT_AlcVFortNbV ; AQ_COMPORT_AlcSFortNbV ; AQ_COMPORT_AlcDFortNbV</t>
  </si>
  <si>
    <t>AQ_COMPORT_AlcLJApeNbV ; AQ_COMPORT_AlcVApeNbV ; AQ_COMPORT_AlcSApeNbV ; AQ_COMPORT_AlcDApeNbV</t>
  </si>
  <si>
    <t>AQ_COMPORT_AlcLJPremNbV ; AQ_COMPORT_AlcVPremNbV ; AQ_COMPORT_AlcSPremNbV ; AQ_COMPORT_AlcDPremNbV</t>
  </si>
  <si>
    <t>AQ_COMPORT_AlcLJCockNbV ; AQ_COMPORT_AlcVCockNbV ; AQ_COMPORT_AlcSCockNbV ; AQ_COMPORT_AlcDCockNbV</t>
  </si>
  <si>
    <t>AQ_VIETRAV_FreqPresse</t>
  </si>
  <si>
    <t>The subject leant against a support; Imbalance; prosthesis; Other (specify)</t>
  </si>
  <si>
    <t>versions</t>
  </si>
  <si>
    <t>Hématologie / Hémoglobine (g/L)</t>
  </si>
  <si>
    <t>Hématologie / Volume globulaire moyen (fL)</t>
  </si>
  <si>
    <t>Hématologie / Plaquettes (g/L)</t>
  </si>
  <si>
    <t>Biochimie du sang / Glycémie (MMOL/L)</t>
  </si>
  <si>
    <t>Biochimie du sang / Créatinine (MICORMOL/L)</t>
  </si>
  <si>
    <t>Biochimie du sang / Gamma GT (UI/L)</t>
  </si>
  <si>
    <t>Biochimie du sang / ALAT (UI/L)</t>
  </si>
  <si>
    <t>Biochimie du sang / Cholestérol total (MMOL/L)</t>
  </si>
  <si>
    <t>Biochimie du sang / Cholestérol-HDL (MMOL/L)</t>
  </si>
  <si>
    <t>Biochimie du sang / Triglycérides (MMOL/L)</t>
  </si>
  <si>
    <t>Blood biochemistry / Blood glucose (MMOL/L)</t>
  </si>
  <si>
    <t>Blood biochemistry / Creatinine (MICORMOL/L)</t>
  </si>
  <si>
    <t>Blood biochemistry / Gamma GT (UI/L)</t>
  </si>
  <si>
    <t>Blood biochemistry / ALAT (UI/L)</t>
  </si>
  <si>
    <t>Blood biochemistry / Total cholesterol (MMOL/L)</t>
  </si>
  <si>
    <t>Blood biochemistry / HDL cholesterol (MMOL/L)</t>
  </si>
  <si>
    <t>Blood biochemistry / Triglycerides (MMOL/L)</t>
  </si>
  <si>
    <t>Haematology / Haemoglobin (g/L)</t>
  </si>
  <si>
    <t>Haematology / Mean corpuscular volume (fL)</t>
  </si>
  <si>
    <t>Haematology / Platelets (g/L)</t>
  </si>
  <si>
    <t>version</t>
  </si>
  <si>
    <t>Question</t>
  </si>
  <si>
    <r>
      <t>[2009] Si oui, combien de fois ? I__I opération(s) de la cataracte</t>
    </r>
    <r>
      <rPr>
        <sz val="8"/>
        <color theme="5" tint="-0.249977111117893"/>
        <rFont val="Arial"/>
        <family val="2"/>
      </rPr>
      <t/>
    </r>
  </si>
  <si>
    <t>How many do you smoke per day or (for former smokers), how many did you smoke on average during the 12 months before stopping? ?</t>
  </si>
  <si>
    <t>cigarettes</t>
  </si>
  <si>
    <t>cigarillos</t>
  </si>
  <si>
    <t>pipes</t>
  </si>
  <si>
    <t>cigars</t>
  </si>
  <si>
    <t>Over the pas week, have you drunk:</t>
  </si>
  <si>
    <t>Date de l'examen</t>
  </si>
  <si>
    <t>Exam date</t>
  </si>
  <si>
    <t>PARACL_SOC_DatExam</t>
  </si>
  <si>
    <t>PARACL_HEM_GloRou</t>
  </si>
  <si>
    <t>Au cours des 12 derniers mois, avez-vous consulté [(pour votre diabète ou pour une autre raison)]* :</t>
  </si>
  <si>
    <t>a) En quelle(s) année(s) ? (si vous avez subi plusieurs interventions, indiquez seulement les 2 dernières opérations, en commençant par la plus récente) [aaaa] ; [aaaa]</t>
  </si>
  <si>
    <t>Based on your last 3 cycles:</t>
  </si>
  <si>
    <t>Fumées :</t>
  </si>
  <si>
    <t>CAH_SENIOR_WEC_ScoreIV</t>
  </si>
  <si>
    <t>CAH_SENIOR_WEC_ScoreR</t>
  </si>
  <si>
    <t>Pilote
Q n°</t>
  </si>
  <si>
    <t>i1
Q n°</t>
  </si>
  <si>
    <t>i3
Q n°</t>
  </si>
  <si>
    <t>2009
Q n°</t>
  </si>
  <si>
    <t>CAH_SENIOR_TMB_BonDep</t>
  </si>
  <si>
    <t>AQ_CAPVISU_MalOcuDMLA;AQ_CAPVISU_MalOcuDMLANbO</t>
  </si>
  <si>
    <t>AQ_CAPVISU_MalOcuGlau;AQ_CAPVISU_MalOcuGLauNbO</t>
  </si>
  <si>
    <t>a) I__I__I__I__I__I__I__I__I__I__I__I  : I__I one eye /  I__I both eyes</t>
  </si>
  <si>
    <t>b) I__I__I__I__I__I__I__I__I__I__I__I :  I__I one eye /  I__I both eyes</t>
  </si>
  <si>
    <t>AQ_CAPVISU_MalOcuAutA;AQ_CAPVISU_MalOcuAutANbO</t>
  </si>
  <si>
    <t>AQ_CAPVISU_MalOcuAutB;AQ_CAPVISU_MalOcuAutBNbO</t>
  </si>
  <si>
    <t>i2
Q n°</t>
  </si>
  <si>
    <t>Qmul</t>
  </si>
  <si>
    <t>Question à réponses multiples</t>
  </si>
  <si>
    <t>EM</t>
  </si>
  <si>
    <t>Eléments de réponse multiples</t>
  </si>
  <si>
    <t>))))</t>
  </si>
  <si>
    <t>#►</t>
  </si>
  <si>
    <t>QN</t>
  </si>
  <si>
    <t>Chômage</t>
  </si>
  <si>
    <t>Autres, précisez :</t>
  </si>
  <si>
    <t>AQ_CESD_Score_i</t>
  </si>
  <si>
    <t>AQ_CESD_Classe_i</t>
  </si>
  <si>
    <t xml:space="preserve">AQ_DIABETE_ConfMedHorsGesta_i </t>
  </si>
  <si>
    <t xml:space="preserve">AQ_COMPORT_TcStatutGlobal_i </t>
  </si>
  <si>
    <t>AQ_COMPORT_TcStatut_i</t>
  </si>
  <si>
    <t xml:space="preserve">AQ_COMPORT_TcPA_i </t>
  </si>
  <si>
    <t>Œufs</t>
  </si>
  <si>
    <t>Pain complet, intégral, au sarrasin, aux céréales, de seigle, biscottes complètes</t>
  </si>
  <si>
    <t>Les 3 questions suivantes portent sur votre consommation de boissons alcoolisées standard. Pour y répondre, référez-vous aux illustrations : 25 cl de bière à 5° / 12,5 cl de champagne à 12° / 12,5 cl de vin à 12° / 2,5 cl de pastis à 45° / 4 cl de digestif à 40° / 4 cl de whisky à 40° / 2,5 cl de digestif à 45°
NB : tous ces verres standard contiennent la même quantité d'alcool (10 grammes). Une "chope" de bière de 50 cl ou une double "dose" d'alcool fort équivalent à 2 boissons standard.</t>
  </si>
  <si>
    <t>Si oui, quel traitement avez-vous reçu ? traitement par antibiotiques, seul / traitement par cœlioscopie (caméra introduite par le nombril) et antibiotiques / ne sais pas</t>
  </si>
  <si>
    <t>Quelle est votre situation actuelle vis-à-vis de l'emploi ? (plusieurs réponses possibles)</t>
  </si>
  <si>
    <t xml:space="preserve">Si vous êtes actuellement concerné(e) ou que vous l'avez été dans le passé, précisez la période correspondante en indiquant l'année de début et l'année de fin. </t>
  </si>
  <si>
    <t>Ce calendrier est prévu pour 7 emplois, si vous en avez exercé un plus grand nombre, continuez sur une feuille libre sur le même modèle.</t>
  </si>
  <si>
    <t>Vous n'avez pas eu vos règles depuis 3 mois ou plus :</t>
  </si>
  <si>
    <t>AQ_COMPORT_AlcDEjSoul</t>
  </si>
  <si>
    <t>AQ_COMPORT_AlcDejSoulAg</t>
  </si>
  <si>
    <t>Expositions à des températures extrêmes</t>
  </si>
  <si>
    <t>Travailler avec un ou deux bras en l’air (au-dessus des épaules) régulièrement ou de manière prolongée ?</t>
  </si>
  <si>
    <t>a) Des outils vibrants ou devez-vous poser la(les) main(s) sur des machines vibrantes ?</t>
  </si>
  <si>
    <t>Vous êtes enceinte</t>
  </si>
  <si>
    <t>Vous allaitez</t>
  </si>
  <si>
    <t>Vous portez un stérilet hormonal (MIRENA®)</t>
  </si>
  <si>
    <t>Vous prenez la pilule en continu (ou une pilule qui supprime les règles)</t>
  </si>
  <si>
    <t>Vous êtes ménopausée</t>
  </si>
  <si>
    <t>Autre situation, précisez :</t>
  </si>
  <si>
    <t>Kyste(s) du sein</t>
  </si>
  <si>
    <t>Microcalcifications du sein</t>
  </si>
  <si>
    <t>Adénofibrome du sein</t>
  </si>
  <si>
    <t>Maladie fibrokystique du sein</t>
  </si>
  <si>
    <t>Cancer du sein</t>
  </si>
  <si>
    <t>Autre, précisez :</t>
  </si>
  <si>
    <t>Depuis moins d'un an ; précisez le mois et l'année de début de traitement : mm/aaaa</t>
  </si>
  <si>
    <t>Depuis plus d'un an ; précisez l'année de début du traitement : aaaa</t>
  </si>
  <si>
    <t>Pendant moins d'un an ; précisez pendant combien de mois : I__I__I mois</t>
  </si>
  <si>
    <t>Pendant plus d'un an ; précisez pendant combien d'années : I__I__I années</t>
  </si>
  <si>
    <t>Soda, boisson gazeuse (Coca, Orangina, Schweppes…)</t>
  </si>
  <si>
    <t>Margarine enrichie en stérols végétaux (Fsuit d'Or Pro-Activ, Saint-Hubert Cholegram…)</t>
  </si>
  <si>
    <t>a) I__I__I__I__I__I__I__I__I__I__I__I : I__I un œil / I__I des deux yeux</t>
  </si>
  <si>
    <t>b) I__I__I__I__I__I__I__I__I__I__I__I : I__I un œil / I__I des deux yeux</t>
  </si>
  <si>
    <t>En formation (lycéen(ne), étudiant(e), stagiaire, apprenti(e)…)</t>
  </si>
  <si>
    <t>Au foyer, sans profession</t>
  </si>
  <si>
    <t>Occupe un emploi, y compris s'il (elle) est en arrêt maladie, congé sans solde ou disponibilité, congé maternité / paternité / d'adoption / parental</t>
  </si>
  <si>
    <t>Revenus professionnels</t>
  </si>
  <si>
    <t>Indemnités ou allocations de chômage</t>
  </si>
  <si>
    <t>Pension(s) de retraite, pension(s) de réversion, allocation(s) de pré-retraite, allocation(s) du minimum vieillesse, allocation de solidarité aux personnes âgées…</t>
  </si>
  <si>
    <t>Revenu de solidarité active (RSA)</t>
  </si>
  <si>
    <t>Allocation aux adultes handicapés (AAH), allocation personnalisée d'autonomie (APA), allocation compensatrice pour tierce personne (ACTP) ou pour frais professionnels (ACFP), prestation de compensation, pension d’invalidité, allocation supplémentaire d'invalidité (ASI), rente d'incapacité permanente partielle...</t>
  </si>
  <si>
    <t>Allocation d’éducation de l’enfant handicapé (AEEH), allocation journalière de présence parentale (AJPP)</t>
  </si>
  <si>
    <t>Autre(s) aide(s) familiale(s) : allocation(s) de prestation d'accueil du jeune enfant (PAJE), complément familial, allocation de soutien familial…</t>
  </si>
  <si>
    <t>Aide(s) au logement : allocation de logement, aide personnalisée au logement…</t>
  </si>
  <si>
    <t>Indemnités journalières de l’Assurance maladie en cas de maladie, maladie professionnelle, accident du travail</t>
  </si>
  <si>
    <t>Indemnités journalières de l’Assurance maladie en cas de maladie, maladie professionnelle, accident du travail, maternité ou paternité ou adoption</t>
  </si>
  <si>
    <t>Revenus du capital (loyers, dividendes…)</t>
  </si>
  <si>
    <t>Pension(s) alimentaire(s)</t>
  </si>
  <si>
    <t>Aide régulière de la famille ou de proches</t>
  </si>
  <si>
    <t>Bourse, aide pour financer ses études</t>
  </si>
  <si>
    <t>Sans revenus personnels ou uniquement ceux du (de la) conjoint(e)</t>
  </si>
  <si>
    <t xml:space="preserve">Autre, précisez : </t>
  </si>
  <si>
    <t>Combien de fois n'avez-vous pas pu faire ce que normalement vous auriez dû faire, parce que vous aviez bu ?</t>
  </si>
  <si>
    <t>Combien de fois avez-vous observé que vous n'étiez plus capable de vous arrêter de boire après avoir commencé ?</t>
  </si>
  <si>
    <t>Combien de fois avez-vous eu un sentiment de culpabilité ou de regret après avoir bu ?</t>
  </si>
  <si>
    <t>Combien de fois avez-vous été incapable de vous souvenir de ce qui s'était passé la veille parce que vous aviez bu ?</t>
  </si>
  <si>
    <t>Après une période de forte consommation, avez-vous dû boire de l'alcool dès le matin pour vous remettre en forme ?</t>
  </si>
  <si>
    <t>3. Vin, champagne (Rouge, rosé, blanc) |__|__| verre(s) standard</t>
  </si>
  <si>
    <t>4. Alcool fort (Whisky, Vodka, Pastis, etc.) |__|__| verre(s) standard</t>
  </si>
  <si>
    <t>5. Apéritif (Suze, Martini, etc.) |__|__| verre(s) standard</t>
  </si>
  <si>
    <t>6. Premix |__|__| bouteille(s) de 30 cl</t>
  </si>
  <si>
    <t>7. Cocktail (Gin tonic, Punch, Tequila sunrise, etc.) |__|__| verre(s) standard</t>
  </si>
  <si>
    <t>Je suis constamment pressé(e) par le temps à cause d'une forte charge de travail</t>
  </si>
  <si>
    <t>Je suis fréquemment interrompu(e) et dérangé(e) dans mon travail</t>
  </si>
  <si>
    <t>Au cours des dernières années, mon travail est devenu de plus en plus exigeant</t>
  </si>
  <si>
    <t>Je reçois le respect que je mérite de mes supérieurs</t>
  </si>
  <si>
    <t>Mes perspectives de promotion sont faibles</t>
  </si>
  <si>
    <t>Je suis en train de vivre ou je m'attends à vivre un changement indésirable dans la situation de travail</t>
  </si>
  <si>
    <t>Ma sécurité d'emploi est menacée</t>
  </si>
  <si>
    <t>Vu tous mes efforts, je reçois le respect et l'estime que je mérite à mon travail</t>
  </si>
  <si>
    <t>Vu tous mes efforts, mes perspectives de promotion sont satisfaisantes</t>
  </si>
  <si>
    <t>Vu tous mes efforts, mon salaire est satisfaisant</t>
  </si>
  <si>
    <t>Au travail, il m'arrive fréquemment d'être pressé(e) par le temps</t>
  </si>
  <si>
    <t>Je commence à penser à des problèmes liés au travail dès que je me lève le matin</t>
  </si>
  <si>
    <t>Quand je rentre à la maison, j'arrive facilement à me décontracter et à oublier tout ce qui concerne mon travail</t>
  </si>
  <si>
    <t>Mes proches disent que je me sacrifie trop pour mon travail</t>
  </si>
  <si>
    <t>Le travail me trotte encore dans la tête quand je vais me coucher</t>
  </si>
  <si>
    <t>Quand j'ai remis à plus tard quelque chose que j'aurais dû faire le jour même, j'ai du mal à dormir le soir</t>
  </si>
  <si>
    <t>La pilule, précisez laquelle :</t>
  </si>
  <si>
    <t>Date à laquelle vous remplissez ce questionnaire : jj/mm/20aa</t>
  </si>
  <si>
    <t>Occupe un emploi, y compris si vous êtes en arrêt maladie, congés sans solde ou disponibilité, congé maternité / paternité / d'adoption / parental</t>
  </si>
  <si>
    <t>Si oui, de quelle année à quelle année (2009 : périodes) : [de AAAA à AAAA] X 3</t>
  </si>
  <si>
    <t>Provenant de moteurs à Essence : O / N / Ne sait pas</t>
  </si>
  <si>
    <t>Véhicule personnel</t>
  </si>
  <si>
    <t>Transports en commun</t>
  </si>
  <si>
    <t>Devez-vous répéter les mêmes actions plus de 2 à 4 fois par minute ?</t>
  </si>
  <si>
    <t>Pouvez-vous interrompre votre travail ou changer de tâche ou d’activité pendant 10 minutes ou plus chaque heure ?</t>
  </si>
  <si>
    <t>Pouvez-vous quitter votre travail des yeux pendant quelques secondes en dehors des pauses ?</t>
  </si>
  <si>
    <t>Devez-vous vous agenouiller ou vous accroupir ?</t>
  </si>
  <si>
    <t>Devez-vous vous pencher en avant ou sur le côté régulièrement ou de manière prolongée ?</t>
  </si>
  <si>
    <t>Devez-vous conduire un engin de chantier, un tracteur, un chariot automoteur ou autre machine mobile sur votre lieu de travail ? (hors véhicule, cf. point suivant)</t>
  </si>
  <si>
    <t>Devez-vous conduire un véhicule (automobile, camion, autocar, autobus, ambulance, deux-roues motorisé…) sur la voie publique en excluant le trajet domicile-travail ?</t>
  </si>
  <si>
    <t>Dépression traitée et/ou hospitalisée : O / N |__|__| ans et si oui tentative de suicide : O / N</t>
  </si>
  <si>
    <t>Autre(s) affection(s) nerveuse(s) et psychique(s) : O / N ; âge au diagnostic I__I__I ans ; précisez : (2 choix)</t>
  </si>
  <si>
    <t>Précisez la localisation et l'âge : I__I__I__I__I__I__I__I / âge au diagnostic I__I__I ans (x2 lignes)</t>
  </si>
  <si>
    <t>Maladie d'Alzheimer : Père / Mère</t>
  </si>
  <si>
    <t>Hématologie / Globules rouges (CEL 10˄12/L)</t>
  </si>
  <si>
    <t>Présentez-vous les symptômes suivants de manière habituelle ?</t>
  </si>
  <si>
    <t>Le consultant comprend-il le français ? O / N</t>
  </si>
  <si>
    <t>A jeun : O / N</t>
  </si>
  <si>
    <t>Si vous avez dit oui à une de ces 6 questions, avez-vous parlé de ce ou ces symptômes à votre médecin ? O / N</t>
  </si>
  <si>
    <t>Avez-vous déjà passé des tests de mémoire avec un médecin ou psychologue ? O / N</t>
  </si>
  <si>
    <t>Avez-vous déjà eu des troubles de l'équilibre ? O / N</t>
  </si>
  <si>
    <t>Oublis dans les activités de la vie courante (faire les courses, utiliser les appareils ménagers…) O / N</t>
  </si>
  <si>
    <t>Difficultés à retenir de nouvelles informations simples. O / N</t>
  </si>
  <si>
    <t>Difficultés à se rappeler des souvenirs anciens. O / N</t>
  </si>
  <si>
    <t>Difficultés à calculer (par rapport à une situation antérieure)</t>
  </si>
  <si>
    <t>Difficultés de langage (pour trouver ses mots, reconnaître des objets…). O / N</t>
  </si>
  <si>
    <t>Difficultés d'orientation dans la ville, dans la rue. O / N</t>
  </si>
  <si>
    <t>6) Quel est le nom de l'établissement où nous sommes ? [coter 0 ou 1]</t>
  </si>
  <si>
    <t>6) What is the name of the establishment where we are? [score 0 or 1]</t>
  </si>
  <si>
    <t>8) Quel est le nom du département dans lequel est située cette ville ? [coter 0 ou 1]</t>
  </si>
  <si>
    <t>8) What department is this city in? [score 0 or 1]</t>
  </si>
  <si>
    <t>9) Dans quelle province ou région administrative est situé ce département ? [coter 0 ou 1]</t>
  </si>
  <si>
    <t>9) What province or administrative region is this department in? [score 0 or 1]</t>
  </si>
  <si>
    <t>10) à quel étage sommes-nous ? [coter 0 ou 1]</t>
  </si>
  <si>
    <t>10) What floor are we on? [score 0 or 1]</t>
  </si>
  <si>
    <t>12) 2e mot cité [coter 0 ou 1]</t>
  </si>
  <si>
    <t>14) 93 [coter 0 ou 1]</t>
  </si>
  <si>
    <t>15) 86 [coter 0 ou 1]</t>
  </si>
  <si>
    <t>16) 79 [coter 0 ou 1]</t>
  </si>
  <si>
    <t>17) 72 [coter 0 ou 1]</t>
  </si>
  <si>
    <t>18) 65 [coter 0 ou 1]</t>
  </si>
  <si>
    <t>19) 1er mot cité [coter 0 ou 1]</t>
  </si>
  <si>
    <t>20) 2e mot cité [coter 0 ou 1]</t>
  </si>
  <si>
    <t>21) 3e mot cité [coter 0 ou 1]</t>
  </si>
  <si>
    <t>22) Montrer un crayon. "Quel est le nom de cet objet ?" [coter 0 ou 1]</t>
  </si>
  <si>
    <t>22) Point to a pencil. "What is this object called?" [score 0 or 1]</t>
  </si>
  <si>
    <t>13) 3e mot cité [coter 0 ou 1]</t>
  </si>
  <si>
    <t>Right hand: [Test 1 |__|__|__| impulses]  [Test 2 |__|__|__| impulses]</t>
  </si>
  <si>
    <t>Left hand: [Test 1 |__|__|__| impulses]  [Test 2 |__|__|__| impulses]</t>
  </si>
  <si>
    <t>Right hand: [Test 1 |__|__| kg]  [Test 2 |__|__| kg] [Test 3 |__|__| kg]</t>
  </si>
  <si>
    <t>Left hand: [Test 1 |__|__| kg]  [Test 2 |__|__| kg] [Test 3 |__|__| kg]</t>
  </si>
  <si>
    <t>Main droite : [Test 1 |__|__|__| impulsions] [Test 2 |__|__|__| impulsions]</t>
  </si>
  <si>
    <t>Main gauche : [Test 1 |__|__|__| impulsions] [Test 2 |__|__|__| impulsions]</t>
  </si>
  <si>
    <t>Main droite : [Essai 1 |__|__| kg] [Essai 2 |__|__| kg] [Essai 3 |__|__| kg]</t>
  </si>
  <si>
    <t>Main gauche : [Essai 1 |__|__| kg] [Essai 2 |__|__| kg] [Essai 3 |__|__| kg]</t>
  </si>
  <si>
    <t>Conditions particulières de passation, remarques ? O / N, oui laquelle ou lesquelles :</t>
  </si>
  <si>
    <t>Date de l'entretien : jj/mm/20aa</t>
  </si>
  <si>
    <t>11) 1er mot cité [coter 0 ou 1]</t>
  </si>
  <si>
    <t>28) Tendre au sujet une feuille de papier sur laquelle est écrit en gros caractères : "FERMEZ LES YEUX" et dites au sujet :"Faites ce qui est écrit". [coter 0 ou 1si consigne exécutée]</t>
  </si>
  <si>
    <t>Note maximale : 93</t>
  </si>
  <si>
    <t>Note maximale : 135</t>
  </si>
  <si>
    <t>Numéro opérateur : |__|__|__| (2009 : initiales enquêteur)</t>
  </si>
  <si>
    <t>Nombre total de mots énoncés |__|__|           (2009 : nombre de mots produits)</t>
  </si>
  <si>
    <t>Nombre d'erreurs |__|__|                                (2009 : nombre d'intrusions)</t>
  </si>
  <si>
    <t>Nombre d'erreurs |__|__|                                  (2009 : nombre d'intrusions)</t>
  </si>
  <si>
    <t>"Je vais vous dire 3 mots ; je voudrais que vous me les répétiez et que vous essayiez de les retenir car je vous les redemanderai tout à l'heure : citron, clé, ballon."</t>
  </si>
  <si>
    <t>Dérangement / Interruption en cours de test</t>
  </si>
  <si>
    <t>Abandon / Refus</t>
  </si>
  <si>
    <t>Date de mise à jour  /création</t>
  </si>
  <si>
    <t>Jambe d'appui durant le test : Droite / Gauche</t>
  </si>
  <si>
    <t>Test réussi 30 secondes : O / N</t>
  </si>
  <si>
    <t>Test passé ? Oui / Non</t>
  </si>
  <si>
    <t>Main utilisée : Droite / Gauche</t>
  </si>
  <si>
    <t>Jambe d'appui : Droite / Gauche</t>
  </si>
  <si>
    <t xml:space="preserve"> Saisonnier / Intérimaire</t>
  </si>
  <si>
    <t>Sexe (F / M)</t>
  </si>
  <si>
    <t>Année de naissance (aaaa)</t>
  </si>
  <si>
    <t>Poids à la naissance (kg/g)</t>
  </si>
  <si>
    <t>Mode d'accouchement (Césarienne / Voies naturelles)</t>
  </si>
  <si>
    <t>Allaitement O / N / Combien de mois</t>
  </si>
  <si>
    <t>Soda, boisson aromatisée LIGTH ou ZÉRO</t>
  </si>
  <si>
    <t>Précisez la localisation :</t>
  </si>
  <si>
    <t>Asthme : Père / Mère</t>
  </si>
  <si>
    <t>AQ_HANDICAP_EtgEscSeul</t>
  </si>
  <si>
    <t>AQ_HANDICAP_EtgEscAide</t>
  </si>
  <si>
    <t>AQ_HANDICAP_March1kmSeul</t>
  </si>
  <si>
    <t>AQ_HANDICAP_March1KmAide</t>
  </si>
  <si>
    <t>AQ_HANDICAP_Port5KgSeul</t>
  </si>
  <si>
    <t>AQ_HANDICAP_Port5KgAide</t>
  </si>
  <si>
    <t>AQ_COMPORT_CaCo12mois</t>
  </si>
  <si>
    <t>AQ_COMPORT_CaCo12Nb</t>
  </si>
  <si>
    <t>AQ_COMPORT_CaCo30j</t>
  </si>
  <si>
    <t>AQ_COMPORT_CaCo30Nb</t>
  </si>
  <si>
    <t>[pilote] Plats préparés industriels ou de traiteur
[i2] Plats composés préparés, en conserve ou surgelés (couscous, cassoulet, choucroute…)</t>
  </si>
  <si>
    <t>[pilote] Huile mélangée
[i2] Huile de mélange (ISIO 4, 4 graines végétales…)</t>
  </si>
  <si>
    <t>[pilote] Huile de noix
[i2] Huile de noix, noisettes</t>
  </si>
  <si>
    <t>[pilote] Légumes crus (crudités) ou cuits sauf la pomme de terre
[i2+i3] Légumes crus (crudités) ou cuits</t>
  </si>
  <si>
    <t>[pilote] Charcuterie
[i2+i3] Charcuterie et abats (jambon, pâté, lard, boudin, andouillettes…)</t>
  </si>
  <si>
    <t>[i2] Hamburgers, kebab, sandwich, pizza, quiches…
[i3] Plats de restauration rapide (hamburgers, kebab, sandwich, pizza, quiches…)</t>
  </si>
  <si>
    <t>[i2] Pâtisserie, gâteau
[i3] Pâtisserie, gâteau, viennoiseries</t>
  </si>
  <si>
    <t>[i2] Jus de fruits, nectar de fruits
[i3] Jus ou nectar de fruits du commerce</t>
  </si>
  <si>
    <t>[pilote] Laits et produits laitiers (sauf fromage)
[i2] Laitages et desserts lactés (lait, petits suisses, yaourts, fromage blanc…)</t>
  </si>
  <si>
    <t>LIMITATIONS</t>
  </si>
  <si>
    <t>[pilote] Walnut oil
[i2] Walnut and hazelnut oil</t>
  </si>
  <si>
    <t>[i3] Crisps, crackers, peanuts and other snacks</t>
  </si>
  <si>
    <t>[i2] Pastries, cakes
[i3] Pastries, cakes, vienoiseries</t>
  </si>
  <si>
    <t>[i2] Fruit juice or nectar
[i3] Shop-bought fruit juice or nectar</t>
  </si>
  <si>
    <t>Avez-vous déjà été opérée des seins (intervention chirurgicale classique ou biopsie) ? O / N, si oui :</t>
  </si>
  <si>
    <t>CAH_SENIOR_MMS_CndPart00</t>
  </si>
  <si>
    <t>CAH_SENIOR_MMS_CndPart59</t>
  </si>
  <si>
    <t>CAH_SENIOR_MMS_CndPart90</t>
  </si>
  <si>
    <t>CAH_SENIOR_MMS_CndPart99</t>
  </si>
  <si>
    <t>CAH_SENIOR_MMS_MotifNon</t>
  </si>
  <si>
    <t>AQ_FEMME_GrossExtUterin</t>
  </si>
  <si>
    <t>AQ_FEMME_GrossExtUterinNb</t>
  </si>
  <si>
    <t>indice calculé</t>
  </si>
  <si>
    <t>PARACL_SOC_CES_NCes</t>
  </si>
  <si>
    <t xml:space="preserve"> Fruits crus ou cuits</t>
  </si>
  <si>
    <t>[pilote] Fruits crus ou cuits y compris les jus de fruits (100%)</t>
  </si>
  <si>
    <t>Raw or cooked fruit</t>
  </si>
  <si>
    <t>[pilote] Raw or cooked fruit including fruit juice (100%)</t>
  </si>
  <si>
    <t>AQ_ALIM_FreqConsFruitC ; AQ_ALIM_FreqConsFruitCPj</t>
  </si>
  <si>
    <t>Revenu minimum d'insertion (RMI)</t>
  </si>
  <si>
    <t>Allocation parent isolé (API)</t>
  </si>
  <si>
    <t>Autres (familiales, logement…)</t>
  </si>
  <si>
    <t>Dairy products (milk, petit suisse cheese, yoghurt, cottage cheese, etc)</t>
  </si>
  <si>
    <t>Sweet desserts (puddings, creamy desserts, fromage frais, etc)*</t>
  </si>
  <si>
    <t>[pilote] Milk and dairy products (except cheese)
[i2] Dairy produce and milk desserts (milk, petit suisse cheese, yoghurt, cottage cheese, etc)</t>
  </si>
  <si>
    <t>Meet (beef, veal, lamb, pork, etc), poultry (chicken, etc), rabbit</t>
  </si>
  <si>
    <t>Meet (beef, veal, lamb, pork, etc)</t>
  </si>
  <si>
    <t>Poultry (chicken, turkey, etc)</t>
  </si>
  <si>
    <t>Starchy foods (pasta, potatoes, rice, semolina, etc)</t>
  </si>
  <si>
    <t>Brown rice, whole wheat pasta etc</t>
  </si>
  <si>
    <t>Dried vegetables (lentils, white kidney beans, broad beans, chick peas, etc)</t>
  </si>
  <si>
    <t>Sweet biscuits, chocolate bars or cereal bars, sweets, chocolate etc*</t>
  </si>
  <si>
    <t>Sweet biscuits, chocolate or cereal bars, sweets, chocolate etcLOW-FAT</t>
  </si>
  <si>
    <t>[pilote] Industrial or catering pre-cooked meals
[i2] Prepared, tinned or frozen mixed meals (couscous, cassoulet, sauerkraut, etc)</t>
  </si>
  <si>
    <t>Shop-bought ready meals (tinned, frozen, delicatessen: couscous, sausage and bean hotpot, sauerkraut etc)*</t>
  </si>
  <si>
    <t>[i2] Hamburgers, kebabs, sandwiches, pizzas, quiches etc
[i3] Fast food meals (hamburgers, kebabs, sandwiches, pizzas, quiches etc)</t>
  </si>
  <si>
    <t>Fried food (chips, crisps, doughnuts, battered meat or fish, etc)</t>
  </si>
  <si>
    <t>[pilote] Delicatessen 
[i2] Delicatessen and offal (ham, pâté, bacon, black pudding, chitterling sausage, etc)</t>
  </si>
  <si>
    <t>Soda, fizzy drinks (Coca cola, Orangina, Schweppes, etc)</t>
  </si>
  <si>
    <t>Energy drinks (Red bull, Monster, etc), excluding coffee and sport drinks</t>
  </si>
  <si>
    <t>Light sugar (sweetener, stevia, etc)</t>
  </si>
  <si>
    <t>Light or zero soda or drink, etc</t>
  </si>
  <si>
    <t>High omega 3 margarine (Saint-Hubert Omega 3, Planta Fin Omega 3, etc)</t>
  </si>
  <si>
    <t>Margarine enriched with plant sterols (Fuit d'Or Pro-Activ', Saint-Hubert Cholégram, etc)</t>
  </si>
  <si>
    <t>[pilote] Blend oil
[i2] Blend oil (ISIO 4, 4 plant seeds, etc)</t>
  </si>
  <si>
    <t>In this section, we will focus on the possible relationships between your family environment, your resources or quality of life and your health
You may find some questions highly personal or awkward We would first like to remind you that you are free to not answer some questions Moreover, these questions will be analysed in the strictest confidence, over a large number of questionnaires and never individually Finally, the individuals analysing these data do not have access to your identity
We would therefore ask you to answer these questions, wherever possible, to the best of your knowledge</t>
  </si>
  <si>
    <t>Has a job, including if he/she is on sick leave, unpaid leave or availability, maternity/paternity/adoption/parental leave</t>
  </si>
  <si>
    <t>In training (pupil, student, trainee, apprentice, etc)</t>
  </si>
  <si>
    <t>Does not work for health reasons (long-term illness, disability)</t>
  </si>
  <si>
    <t>Pension, widow(er)'s pension, pre-retirement pension(s), minimum old-age pension, solidarity grant for elderly people, etc</t>
  </si>
  <si>
    <t>Disabled adult's allowance, disability allowance, third party assistance compensation or professional expense compensation, compensation benefits, disability pension, supplementary disability allowance, general invalidity pension, etc</t>
  </si>
  <si>
    <t>Other (family, housing, etc)</t>
  </si>
  <si>
    <t>Other family aid(s): early childhood benefit(s), family income supplement, family support allowance, etc</t>
  </si>
  <si>
    <t>Housing benefit(s): housing allowance, personalised housing aid, etc</t>
  </si>
  <si>
    <t>Return on capital (rents, dividends, etc)</t>
  </si>
  <si>
    <t>We will now ask you a few questions concerning your sex life You may find some of these questions disturbing You do not have to answer these questions We would like to remind you that this questionnaire will be processed in strictest confidence</t>
  </si>
  <si>
    <t>The following 3 questions pertain to your consumption of standard alcoholic beverages To answer, see the illustrations: 25 cl of 5° beer / 125 cl of 12° champagne / 125 cl of 12° wine / 25 cl of 45° pastis / 4 cl of 40° digestif / 4 cl of 40° whisky / 25 cl of 45° digestif
NB: all of these standard glasses contain the same amount of alcohol (10 grams) A pint (50 cl) of beer or a double dose of spirit, is equivalent to 2 standard drinks</t>
  </si>
  <si>
    <t>1 No beverages</t>
  </si>
  <si>
    <t>2 Beer, Cider |__|__| standard glass(es)</t>
  </si>
  <si>
    <t>3 Wine, champagne (red, rosé, white) |__|__| standard glass(es)</t>
  </si>
  <si>
    <t>4 Spirits (whisky, vodka, pastis, etc) |__|__| standard glass(es)</t>
  </si>
  <si>
    <t>5 Aperifit (suze, Martini, etc)  |__|__| standard glass(es)</t>
  </si>
  <si>
    <t>6 Premix  |__|__| 30 cl bottles</t>
  </si>
  <si>
    <t>7 Cocktail (Gin tonic, Punch, Tequila sunrise, etc)  |__|__| standard glass(es)</t>
  </si>
  <si>
    <t>* Premix: small 30 cl bottle containing a spirit-soda mix, with an alcohol content of approximately 5°: Smirnoff IceTM, etc</t>
  </si>
  <si>
    <t>If yes, for the following questions, tick the box best reflecting your situation in your current or last job If you have multiple jobs, answer for your main job (the one that takes up most time)</t>
  </si>
  <si>
    <t>Fish or seafood</t>
  </si>
  <si>
    <t>Eggs</t>
  </si>
  <si>
    <t>Bread, rusks and cereals</t>
  </si>
  <si>
    <t>White bread, breakfast rusks</t>
  </si>
  <si>
    <t>Whole wheat bread, buckwheat bread, whole grain bread, rye bread, whole wheat breakfast rusks</t>
  </si>
  <si>
    <t>Breakfast cereal</t>
  </si>
  <si>
    <t xml:space="preserve"> Fresh fruit (including squeezed)</t>
  </si>
  <si>
    <t>Sweet biscuits, chocolate bars or cereal bars</t>
  </si>
  <si>
    <t>Crisps, crackers, peanuts and other apéritif snacks</t>
  </si>
  <si>
    <t>Cheese</t>
  </si>
  <si>
    <t>Cheeses*</t>
  </si>
  <si>
    <t>Butter, margarine (at breakfast, on the side, when preparing meals)</t>
  </si>
  <si>
    <t>Oil (seasoning or cooking)</t>
  </si>
  <si>
    <t>Coffee</t>
  </si>
  <si>
    <t>Tea</t>
  </si>
  <si>
    <t>Butter</t>
  </si>
  <si>
    <t>Standard margarine</t>
  </si>
  <si>
    <t>Duck or goose fat</t>
  </si>
  <si>
    <t>Maize oil</t>
  </si>
  <si>
    <t>Ground nut oil</t>
  </si>
  <si>
    <t>Sunflower oil</t>
  </si>
  <si>
    <t>Grape seed oil</t>
  </si>
  <si>
    <t>Olive oil</t>
  </si>
  <si>
    <t>Rapeseed oil</t>
  </si>
  <si>
    <t>Soya bean oil</t>
  </si>
  <si>
    <t>Other</t>
  </si>
  <si>
    <t>Nape / Neck</t>
  </si>
  <si>
    <t xml:space="preserve">Shoulder </t>
  </si>
  <si>
    <t>Elbow / forearm</t>
  </si>
  <si>
    <t>Hand / Wrist / Fingers</t>
  </si>
  <si>
    <t xml:space="preserve">Lower back </t>
  </si>
  <si>
    <t>Knee / Leg</t>
  </si>
  <si>
    <t>Si vous avez souffert de douleurs du bas du dos (lombalgies) au moins un jour au cours des 12 derniers mois, s'agissait-il de ?</t>
  </si>
  <si>
    <t>Avez-vous déjà été opéré pour :</t>
  </si>
  <si>
    <t>Avez-vous déjà eu un changement de travail ou de poste de travail pour :</t>
  </si>
  <si>
    <t>I have been annoyed by things that don't usually bother me</t>
  </si>
  <si>
    <t>I didn't feel like eating, I lacked appetite</t>
  </si>
  <si>
    <t>I felt like I could not get out of my depression, even with the help of my family and friends</t>
  </si>
  <si>
    <t>I felt that I was as good as others</t>
  </si>
  <si>
    <t>I had difficulties concentrating on what I was doing</t>
  </si>
  <si>
    <t>I felt depressed</t>
  </si>
  <si>
    <t>I had the feeling that every action was an effort</t>
  </si>
  <si>
    <t>I felt confident for the future</t>
  </si>
  <si>
    <t>I thought that my life was a failure</t>
  </si>
  <si>
    <t>I felt apprehensive</t>
  </si>
  <si>
    <t>I did not sleep well</t>
  </si>
  <si>
    <t>I was happy</t>
  </si>
  <si>
    <t>I spoke less than usual</t>
  </si>
  <si>
    <t>I felt alone</t>
  </si>
  <si>
    <t>Others were hostile towards me</t>
  </si>
  <si>
    <t>I made the most of life</t>
  </si>
  <si>
    <t>I had crying fits</t>
  </si>
  <si>
    <t>I felt sad</t>
  </si>
  <si>
    <t>I felt that nobody liked me</t>
  </si>
  <si>
    <t>I lacked spirit</t>
  </si>
  <si>
    <t>Dans la vie courante, éprouvez-vous des difficultés de lecture, d'écriture ou de calcul ?</t>
  </si>
  <si>
    <t>2009] If yes, how many times? I__I cataract operation(s)</t>
  </si>
  <si>
    <t xml:space="preserve">AQ_MODVIE_FOYVIE
</t>
  </si>
  <si>
    <t>- En raison d'allergie(s) alimentaire(s)</t>
  </si>
  <si>
    <t>- Pour maigrir</t>
  </si>
  <si>
    <t>- Pour ne pas prendre de poids</t>
  </si>
  <si>
    <t>- [i2] Pour une raison médicale sans lien avec un problème de poids ou une allergie alimentaire
i3] Pour une raison médicale sans lien avec un problème de surpoids (allergie alimentaire, régime sans sel…)</t>
  </si>
  <si>
    <t>- Pour rester en forme</t>
  </si>
  <si>
    <t>- Vous êtes végétarien ou végétalien</t>
  </si>
  <si>
    <t>- Par conviction personnelle ou religieuse</t>
  </si>
  <si>
    <t>- Autre(s) raison(s) (végétarien, conviction personnelle ou religieuse)</t>
  </si>
  <si>
    <t>- [i2] For a medical reason unrelated to a weight or food allergy problem
[i3] For a medical reason unrelated to an overweight problem (food allergy, salt free diet…)</t>
  </si>
  <si>
    <t>- Due to food allergy(ies)</t>
  </si>
  <si>
    <t>- To become slimmer</t>
  </si>
  <si>
    <t>- To avoid putting on weight</t>
  </si>
  <si>
    <t>- To remain fit</t>
  </si>
  <si>
    <t>- You are vegetarian or vegan</t>
  </si>
  <si>
    <t>- From personal or religious conviction</t>
  </si>
  <si>
    <t>- Other reason(s) (vegetarian, personal or religious belief)</t>
  </si>
  <si>
    <t>- |__| Vision de loin : année I__I__I__I__I</t>
  </si>
  <si>
    <t>- |__| Vision de près : année I__I__I__I__I</t>
  </si>
  <si>
    <t>- |__| Close-up vision year I__I__I__I__I</t>
  </si>
  <si>
    <t>- |__| Distance vision year I__I__I__I__I</t>
  </si>
  <si>
    <t>- Une dégénérescence maculaire (DMLA) : I__I un œil / I__I des deux yeux</t>
  </si>
  <si>
    <t>. Si oui, était-ce (précisez également l'œil ou les yeux concernés et l'année approximative du diagnostic)
 I__I Œil D/  I__I Œil G / année I__I__I__I__I</t>
  </si>
  <si>
    <t>- Un glaucome ou une hypertension oculaire : I__I un œil / I__I des deux yeux</t>
  </si>
  <si>
    <t>.  I__I Œil D/  I__I Œil G / année I__I__I__I__I</t>
  </si>
  <si>
    <t>- Une ou d'autre(s) maladie(s) oculaire(s), précisez :</t>
  </si>
  <si>
    <t>- Age-related macular degeneration (ARMD): I__I one eye /  I__I both eyes</t>
  </si>
  <si>
    <t>. If yes, was it (specify also the eye or eyes concerned, along with the approximate year of diagnosis)
I__I R EYE/  I__I L EYE / year I__I__I__I__I</t>
  </si>
  <si>
    <t>- Glaucoma or ocular hypertension:   I__I one eye /  I__I both eyes</t>
  </si>
  <si>
    <t>. I__I R EYE/  I__I L EYE / year I__I__I__I__I</t>
  </si>
  <si>
    <t>- One or other eye disease(s), please specify:</t>
  </si>
  <si>
    <t>- D'un spécialiste (endocrinologue, diabétologue…)</t>
  </si>
  <si>
    <t>- a specialist (endocrinologist, diabetologist, etc)</t>
  </si>
  <si>
    <t>- Autre accident corporel (accident domestique, lié à une activité sportive, du travail…)</t>
  </si>
  <si>
    <t>- Trouble(s) de la vision ou de l’audition</t>
  </si>
  <si>
    <t>- Maladie(s) chronique(s) (diabète, sclérose en plaques…)</t>
  </si>
  <si>
    <t>- Séquelle(s) de maladie</t>
  </si>
  <si>
    <t>- Arthrose</t>
  </si>
  <si>
    <t>- Douleurs importantes</t>
  </si>
  <si>
    <t>- Surcharge pondérale</t>
  </si>
  <si>
    <t>- Etat dépressif</t>
  </si>
  <si>
    <t>- Troubles du sommeil</t>
  </si>
  <si>
    <t>- Fatigue importante</t>
  </si>
  <si>
    <t>- Migraines</t>
  </si>
  <si>
    <t>- [pilote] Etat nerveux (anxiété, troubles du comportement)
[i1] Troubles psychiques (anxiété, troubles du comportement, phobies, TOC…)</t>
  </si>
  <si>
    <t>- Malformation congénitale (c’est-à-dire depuis la naissance)*</t>
  </si>
  <si>
    <t>- Vieillissement</t>
  </si>
  <si>
    <t>- Autre accident, précisez :</t>
  </si>
  <si>
    <t>- Other accidental injury (home accident, sports-related accident, occupational accident, etc)</t>
  </si>
  <si>
    <t>- Eye or hearing disorder(s)</t>
  </si>
  <si>
    <t>- Chronic disease(s) (diabetes, multiple sclerosis, etc)*</t>
  </si>
  <si>
    <t>- Disease sequela(e)</t>
  </si>
  <si>
    <t>- Arthrosis</t>
  </si>
  <si>
    <t>- Significant pain</t>
  </si>
  <si>
    <t>- Excess weight</t>
  </si>
  <si>
    <t>- Depression</t>
  </si>
  <si>
    <t>- Sleep disorders</t>
  </si>
  <si>
    <t>- Significant fatigue</t>
  </si>
  <si>
    <t>- Migraine</t>
  </si>
  <si>
    <t>- [pilote] Nervousness (anxiety, behavioural disorders)
[i1] Mental disorders (anxiety, behavioural disorders, OCD, etc)</t>
  </si>
  <si>
    <t>- Congenital malformation (ie since birth)*</t>
  </si>
  <si>
    <t>- Ageing</t>
  </si>
  <si>
    <t>- Other accident, please specify:</t>
  </si>
  <si>
    <t xml:space="preserve">- Other health-related reason: </t>
  </si>
  <si>
    <r>
      <rPr>
        <sz val="14"/>
        <color indexed="9"/>
        <rFont val="Calibri"/>
        <family val="2"/>
        <scheme val="minor"/>
      </rPr>
      <t>Modes de vie et santé</t>
    </r>
    <r>
      <rPr>
        <sz val="12"/>
        <color indexed="9"/>
        <rFont val="Calibri"/>
        <family val="2"/>
        <scheme val="minor"/>
      </rPr>
      <t xml:space="preserve">
</t>
    </r>
    <r>
      <rPr>
        <sz val="12"/>
        <color rgb="FFFFFFFF"/>
        <rFont val="Calibri"/>
        <family val="2"/>
        <scheme val="minor"/>
      </rPr>
      <t>Auto Questionnaire à remplir au domicile</t>
    </r>
  </si>
  <si>
    <r>
      <t xml:space="preserve">Date à laquelle vous remplissez ce questionnaire : </t>
    </r>
    <r>
      <rPr>
        <sz val="8"/>
        <color theme="1" tint="0.499984740745262"/>
        <rFont val="Calibri"/>
        <family val="2"/>
        <scheme val="minor"/>
      </rPr>
      <t xml:space="preserve"> jj/mm/20aa</t>
    </r>
  </si>
  <si>
    <r>
      <t xml:space="preserve">Quel est votre sexe : </t>
    </r>
    <r>
      <rPr>
        <b/>
        <sz val="8"/>
        <color theme="1" tint="0.499984740745262"/>
        <rFont val="Calibri"/>
        <family val="2"/>
        <scheme val="minor"/>
      </rPr>
      <t>masculin / féminin</t>
    </r>
  </si>
  <si>
    <r>
      <t>Quelle est votre date de naissance :</t>
    </r>
    <r>
      <rPr>
        <b/>
        <sz val="8"/>
        <color theme="1" tint="0.499984740745262"/>
        <rFont val="Calibri"/>
        <family val="2"/>
        <scheme val="minor"/>
      </rPr>
      <t xml:space="preserve"> jj/mm/aaaa</t>
    </r>
  </si>
  <si>
    <r>
      <t xml:space="preserve">Dans votre travail actuel ou dans votre dernier emploi si vous ne travaillez pas actuellement, quel degré d'effort physique vous est-il (était-il) demandé habituellement ? </t>
    </r>
    <r>
      <rPr>
        <b/>
        <i/>
        <sz val="8"/>
        <rFont val="Calibri"/>
        <family val="2"/>
        <scheme val="minor"/>
      </rPr>
      <t>(une seule réponse possible)</t>
    </r>
    <r>
      <rPr>
        <b/>
        <sz val="8"/>
        <rFont val="Calibri"/>
        <family val="2"/>
        <scheme val="minor"/>
      </rPr>
      <t xml:space="preserve">
</t>
    </r>
    <r>
      <rPr>
        <sz val="8"/>
        <color theme="1" tint="0.499984740745262"/>
        <rFont val="Calibri"/>
        <family val="2"/>
        <scheme val="minor"/>
      </rPr>
      <t>Travail sédentaire
Travail léger : marche, petite manutention (moins de 10 kg)
Travail moyen : manutention d'objets assez lourds (entre 10 kg et 25 kg)
Travaux de force : manutention lourde (&gt;25 kg)
N'a jamais travaillé</t>
    </r>
  </si>
  <si>
    <r>
      <t xml:space="preserve">[2009] Au cours de l'année écoulée, avez-vous fait régulièrement des trajets à pied ou en bicyclette ?
</t>
    </r>
    <r>
      <rPr>
        <sz val="8"/>
        <color theme="1" tint="0.499984740745262"/>
        <rFont val="Calibri"/>
        <family val="2"/>
        <scheme val="minor"/>
      </rPr>
      <t>Pas de trajet ou moins de 15 min par trajet ;
Oui, plus de 15 min par trajet</t>
    </r>
  </si>
  <si>
    <r>
      <t xml:space="preserve">Si oui, combien de trajets par semaine en moyenne : </t>
    </r>
    <r>
      <rPr>
        <sz val="8"/>
        <color theme="1" tint="0.499984740745262"/>
        <rFont val="Calibri"/>
        <family val="2"/>
        <scheme val="minor"/>
      </rPr>
      <t>I__I__I</t>
    </r>
  </si>
  <si>
    <r>
      <t xml:space="preserve">Si oui, depuis combien d’année(s) ? </t>
    </r>
    <r>
      <rPr>
        <sz val="8"/>
        <color theme="1" tint="0.499984740745262"/>
        <rFont val="Calibri"/>
        <family val="2"/>
        <scheme val="minor"/>
      </rPr>
      <t>|__|__| Année(s) / Moins d'un an</t>
    </r>
  </si>
  <si>
    <r>
      <t xml:space="preserve">Au cours des 12 derniers mois, avez-vous fait régulièrement des trajets à pied, à vélo… (pour le travail ou non) ?
</t>
    </r>
    <r>
      <rPr>
        <sz val="8"/>
        <color theme="1" tint="0.499984740745262"/>
        <rFont val="Calibri"/>
        <family val="2"/>
        <scheme val="minor"/>
      </rPr>
      <t>Non
Oui, moins de 15 minutes par trajet
Oui, 15 minutes et plus par trajet</t>
    </r>
  </si>
  <si>
    <r>
      <rPr>
        <b/>
        <sz val="8"/>
        <rFont val="Calibri"/>
        <family val="2"/>
        <scheme val="minor"/>
      </rPr>
      <t>Si oui</t>
    </r>
    <r>
      <rPr>
        <sz val="8"/>
        <rFont val="Calibri"/>
        <family val="2"/>
        <scheme val="minor"/>
      </rPr>
      <t xml:space="preserve"> (quel que soit le temps de trajet) : Combien de fois par semaine en moyenne : </t>
    </r>
    <r>
      <rPr>
        <sz val="8"/>
        <color theme="1" tint="0.499984740745262"/>
        <rFont val="Calibri"/>
        <family val="2"/>
        <scheme val="minor"/>
      </rPr>
      <t>I__I__I</t>
    </r>
  </si>
  <si>
    <r>
      <rPr>
        <b/>
        <sz val="8"/>
        <rFont val="Calibri"/>
        <family val="2"/>
        <scheme val="minor"/>
      </rPr>
      <t xml:space="preserve">Si oui </t>
    </r>
    <r>
      <rPr>
        <sz val="8"/>
        <rFont val="Calibri"/>
        <family val="2"/>
        <scheme val="minor"/>
      </rPr>
      <t xml:space="preserve">(quel que soit le temps de trajet) : Depuis combien d’année(s) ? 
</t>
    </r>
    <r>
      <rPr>
        <sz val="8"/>
        <color theme="1" tint="0.499984740745262"/>
        <rFont val="Calibri"/>
        <family val="2"/>
        <scheme val="minor"/>
      </rPr>
      <t>Moins d'1 an / 1 an ou plus -&gt; Indiquez combien d'année(s) |__|__| année(s)</t>
    </r>
  </si>
  <si>
    <r>
      <t xml:space="preserve">[2009] Au cours de l'année écoulée, avez-vous fait régulièrement du sport (en dehors des trajets, du bricolage et du jardinage) ?
</t>
    </r>
    <r>
      <rPr>
        <sz val="8"/>
        <color theme="1" tint="0.499984740745262"/>
        <rFont val="Calibri"/>
        <family val="2"/>
        <scheme val="minor"/>
      </rPr>
      <t>Jamais
Oui, moins de 2 heures par semaine
Oui, plus de 2 heures par semaine</t>
    </r>
  </si>
  <si>
    <r>
      <t>si oui, depuis combien d'années ?</t>
    </r>
    <r>
      <rPr>
        <sz val="8"/>
        <color theme="1" tint="0.499984740745262"/>
        <rFont val="Calibri"/>
        <family val="2"/>
        <scheme val="minor"/>
      </rPr>
      <t xml:space="preserve"> |__|__| Année(s) / Moins d'un an</t>
    </r>
  </si>
  <si>
    <r>
      <t xml:space="preserve">Au cours des 12 derniers mois, avez-vous fait régulièrement du sport (hors trajets, bricolage, jardinage et ménage) ?
</t>
    </r>
    <r>
      <rPr>
        <sz val="8"/>
        <color theme="1" tint="0.499984740745262"/>
        <rFont val="Calibri"/>
        <family val="2"/>
        <scheme val="minor"/>
      </rPr>
      <t>Non
Oui, moins de 2 heures par semaine
Oui, 2 heures et plus par semaine</t>
    </r>
  </si>
  <si>
    <r>
      <rPr>
        <b/>
        <sz val="8"/>
        <rFont val="Calibri"/>
        <family val="2"/>
        <scheme val="minor"/>
      </rPr>
      <t xml:space="preserve">Si oui </t>
    </r>
    <r>
      <rPr>
        <sz val="8"/>
        <rFont val="Calibri"/>
        <family val="2"/>
        <scheme val="minor"/>
      </rPr>
      <t xml:space="preserve">(quel que soit le nombre d'heures) : Combien de fois par semaine en moyenne : </t>
    </r>
    <r>
      <rPr>
        <sz val="8"/>
        <color theme="1" tint="0.499984740745262"/>
        <rFont val="Calibri"/>
        <family val="2"/>
        <scheme val="minor"/>
      </rPr>
      <t>I__I__I</t>
    </r>
  </si>
  <si>
    <r>
      <rPr>
        <b/>
        <sz val="8"/>
        <rFont val="Calibri"/>
        <family val="2"/>
        <scheme val="minor"/>
      </rPr>
      <t xml:space="preserve">Si oui </t>
    </r>
    <r>
      <rPr>
        <sz val="8"/>
        <rFont val="Calibri"/>
        <family val="2"/>
        <scheme val="minor"/>
      </rPr>
      <t xml:space="preserve">(quel que soit le nombre d'heures) : Depuis combien d’année(s) ? 
</t>
    </r>
    <r>
      <rPr>
        <sz val="8"/>
        <color theme="1" tint="0.499984740745262"/>
        <rFont val="Calibri"/>
        <family val="2"/>
        <scheme val="minor"/>
      </rPr>
      <t>Moins d'1 an / 1 an ou plus -&gt; Indiquez combien d'année(s) |__|__| année(s)</t>
    </r>
  </si>
  <si>
    <r>
      <t xml:space="preserve">[2009] Au cours de l'année écoulée, avez-vous fait régulièrement des travaux de bricolage, jardinage ou ménage?
</t>
    </r>
    <r>
      <rPr>
        <sz val="8"/>
        <color theme="1" tint="0.499984740745262"/>
        <rFont val="Calibri"/>
        <family val="2"/>
        <scheme val="minor"/>
      </rPr>
      <t>Jamais
Oui, moins de 2 heures par semaine
Oui, plus de 2 heures par semaine</t>
    </r>
  </si>
  <si>
    <r>
      <t>Si oui, depuis combien d'années ?</t>
    </r>
    <r>
      <rPr>
        <sz val="8"/>
        <color theme="1" tint="0.499984740745262"/>
        <rFont val="Calibri"/>
        <family val="2"/>
        <scheme val="minor"/>
      </rPr>
      <t xml:space="preserve"> |__|__| Année(s) / Moins d'un an</t>
    </r>
  </si>
  <si>
    <r>
      <t xml:space="preserve">Au cours des 12 derniers mois, avez-vous fait régulièrement des travaux de bricolage, jardinage ou ménage ?
</t>
    </r>
    <r>
      <rPr>
        <sz val="8"/>
        <color theme="1" tint="0.499984740745262"/>
        <rFont val="Calibri"/>
        <family val="2"/>
        <scheme val="minor"/>
      </rPr>
      <t>Non
Oui, moins de 2 heures par semaine
Oui, 2 heures et plus par semaine</t>
    </r>
  </si>
  <si>
    <r>
      <rPr>
        <b/>
        <sz val="8"/>
        <rFont val="Calibri"/>
        <family val="2"/>
        <scheme val="minor"/>
      </rPr>
      <t xml:space="preserve">Si oui </t>
    </r>
    <r>
      <rPr>
        <sz val="8"/>
        <rFont val="Calibri"/>
        <family val="2"/>
        <scheme val="minor"/>
      </rPr>
      <t>(quel que soit le nombre d'heures) : Combien de fois par semaine en moyenne :</t>
    </r>
    <r>
      <rPr>
        <sz val="8"/>
        <color theme="1" tint="0.499984740745262"/>
        <rFont val="Calibri"/>
        <family val="2"/>
        <scheme val="minor"/>
      </rPr>
      <t xml:space="preserve"> I__I__I</t>
    </r>
  </si>
  <si>
    <r>
      <t xml:space="preserve">Laquelle des 4 conditions suivantes décrit le mieux votre activité physique actuelle en dehors de votre travail ?
</t>
    </r>
    <r>
      <rPr>
        <sz val="8"/>
        <color theme="1" tint="0.499984740745262"/>
        <rFont val="Calibri"/>
        <family val="2"/>
        <scheme val="minor"/>
      </rPr>
      <t>Aucune activité physique hebdomadaire
Seulement une activité physique légère presque toutes les semaines
Une activité physique intense pendant au moins 20 mn, 1 à 2 fois par semaine
Une activité physique intense pendant au moins 20 mn, 3 fois par semaine ou davantage</t>
    </r>
  </si>
  <si>
    <r>
      <t>Pensez-vous que votre alimentation est correcte ?</t>
    </r>
    <r>
      <rPr>
        <b/>
        <sz val="8"/>
        <color theme="1" tint="0.499984740745262"/>
        <rFont val="Calibri"/>
        <family val="2"/>
        <scheme val="minor"/>
      </rPr>
      <t xml:space="preserve"> </t>
    </r>
    <r>
      <rPr>
        <sz val="8"/>
        <color theme="1" tint="0.499984740745262"/>
        <rFont val="Calibri"/>
        <family val="2"/>
        <scheme val="minor"/>
      </rPr>
      <t>O/N/Ne sait pas</t>
    </r>
  </si>
  <si>
    <r>
      <t>Pour vous, manger représente avant tout :</t>
    </r>
    <r>
      <rPr>
        <i/>
        <sz val="8"/>
        <rFont val="Calibri"/>
        <family val="2"/>
        <scheme val="minor"/>
      </rPr>
      <t xml:space="preserve"> (plusieurs réponses possibles)</t>
    </r>
  </si>
  <si>
    <r>
      <t xml:space="preserve">Actuellement, suivez-vous un régime alimentaire ? </t>
    </r>
    <r>
      <rPr>
        <sz val="8"/>
        <color theme="1" tint="0.499984740745262"/>
        <rFont val="Calibri"/>
        <family val="2"/>
        <scheme val="minor"/>
      </rPr>
      <t>O/N</t>
    </r>
  </si>
  <si>
    <r>
      <rPr>
        <b/>
        <sz val="8"/>
        <rFont val="Calibri"/>
        <family val="2"/>
        <scheme val="minor"/>
      </rPr>
      <t>Si oui :</t>
    </r>
    <r>
      <rPr>
        <sz val="8"/>
        <rFont val="Calibri"/>
        <family val="2"/>
        <scheme val="minor"/>
      </rPr>
      <t xml:space="preserve"> Ce régime vous a-t-il été prescrit par un(e) professionnel(le) de santé : médecin généraliste, médecin spécialiste (nutritionniste ou endocrinologue), diététicien(ne) ? </t>
    </r>
    <r>
      <rPr>
        <sz val="8"/>
        <color theme="1" tint="0.499984740745262"/>
        <rFont val="Calibri"/>
        <family val="2"/>
        <scheme val="minor"/>
      </rPr>
      <t>O/N</t>
    </r>
  </si>
  <si>
    <r>
      <rPr>
        <b/>
        <sz val="8"/>
        <rFont val="Calibri"/>
        <family val="2"/>
        <scheme val="minor"/>
      </rPr>
      <t xml:space="preserve">Si oui </t>
    </r>
    <r>
      <rPr>
        <sz val="8"/>
        <rFont val="Calibri"/>
        <family val="2"/>
        <scheme val="minor"/>
      </rPr>
      <t xml:space="preserve">: Pour quelle(s) raison(s) suivez-vous ce régime ? </t>
    </r>
    <r>
      <rPr>
        <i/>
        <sz val="8"/>
        <rFont val="Calibri"/>
        <family val="2"/>
        <scheme val="minor"/>
      </rPr>
      <t>(plusieurs réponses possibles)</t>
    </r>
  </si>
  <si>
    <r>
      <t xml:space="preserve">Actuellement, considérez-vous que vous êtes :
</t>
    </r>
    <r>
      <rPr>
        <sz val="8"/>
        <color theme="0" tint="-0.499984740745262"/>
        <rFont val="Calibri"/>
        <family val="2"/>
        <scheme val="minor"/>
      </rPr>
      <t>Beaucoup trop maigre
Un peu trop maigre
D'un poids normal
Un peu trop gros(se)
Beaucoup trop gros(e)
Ne sait pas</t>
    </r>
  </si>
  <si>
    <r>
      <t xml:space="preserve">Habituellement, combien de repas (y compris le petit déjeuner) prenez-vous par jour ?
</t>
    </r>
    <r>
      <rPr>
        <sz val="8"/>
        <color theme="1" tint="0.499984740745262"/>
        <rFont val="Calibri"/>
        <family val="2"/>
        <scheme val="minor"/>
      </rPr>
      <t>1 repas / 2 repas / 3 repas / Plus de 3 repas</t>
    </r>
  </si>
  <si>
    <r>
      <rPr>
        <sz val="8"/>
        <rFont val="Calibri"/>
        <family val="2"/>
        <scheme val="minor"/>
      </rPr>
      <t xml:space="preserve">[i1] </t>
    </r>
    <r>
      <rPr>
        <b/>
        <sz val="8"/>
        <rFont val="Calibri"/>
        <family val="2"/>
        <scheme val="minor"/>
      </rPr>
      <t>Habituellement, à quelle fréquence consommez-vous les aliments suivants ?</t>
    </r>
    <r>
      <rPr>
        <sz val="8"/>
        <rFont val="Calibri"/>
        <family val="2"/>
        <scheme val="minor"/>
      </rPr>
      <t xml:space="preserve"> 
(cf. liste des aliments)</t>
    </r>
    <r>
      <rPr>
        <b/>
        <sz val="8"/>
        <rFont val="Calibri"/>
        <family val="2"/>
        <scheme val="minor"/>
      </rPr>
      <t xml:space="preserve">
</t>
    </r>
    <r>
      <rPr>
        <sz val="8"/>
        <color theme="1" tint="0.499984740745262"/>
        <rFont val="Calibri"/>
        <family val="2"/>
        <scheme val="minor"/>
      </rPr>
      <t>[Jamais ou presque] [moins d'1 x /semaine] [environ 1 x /semaine] [2 à 3 x /semaine] [1 x/jour ou plus. Dans ce cas combien de portions* par jour ?]
* Une portion c'est l'équivalent de 80 à 100 g., soit la taille d'un poing ou de 2 cuillères à soupe pleines.</t>
    </r>
    <r>
      <rPr>
        <b/>
        <sz val="8"/>
        <rFont val="Calibri"/>
        <family val="2"/>
        <scheme val="minor"/>
      </rPr>
      <t xml:space="preserve">
</t>
    </r>
    <r>
      <rPr>
        <sz val="8"/>
        <rFont val="Calibri"/>
        <family val="2"/>
        <scheme val="minor"/>
      </rPr>
      <t>[i2]</t>
    </r>
    <r>
      <rPr>
        <b/>
        <sz val="8"/>
        <rFont val="Calibri"/>
        <family val="2"/>
        <scheme val="minor"/>
      </rPr>
      <t xml:space="preserve"> Habituellement, à quelle fréquence consommez-vous les aliments ou boissons suivants ? </t>
    </r>
    <r>
      <rPr>
        <sz val="8"/>
        <rFont val="Calibri"/>
        <family val="2"/>
        <scheme val="minor"/>
      </rPr>
      <t xml:space="preserve"> (cf. liste des aliments &amp; des boissons)</t>
    </r>
    <r>
      <rPr>
        <b/>
        <sz val="8"/>
        <rFont val="Calibri"/>
        <family val="2"/>
        <scheme val="minor"/>
      </rPr>
      <t xml:space="preserve">
</t>
    </r>
    <r>
      <rPr>
        <sz val="8"/>
        <color theme="1" tint="0.499984740745262"/>
        <rFont val="Calibri"/>
        <family val="2"/>
        <scheme val="minor"/>
      </rPr>
      <t>[Jamais ou presque] [moins d'1 x /semaine] [environ 1 x /semaine] [2 à 3 x /semaine] [4 à 6 fois par semaine] [1 x/jour ou plus. Dans ce cas combien de fois par jour ?]</t>
    </r>
    <r>
      <rPr>
        <b/>
        <sz val="8"/>
        <rFont val="Calibri"/>
        <family val="2"/>
        <scheme val="minor"/>
      </rPr>
      <t xml:space="preserve">
</t>
    </r>
    <r>
      <rPr>
        <sz val="8"/>
        <rFont val="Calibri"/>
        <family val="2"/>
        <scheme val="minor"/>
      </rPr>
      <t xml:space="preserve">[i3] </t>
    </r>
    <r>
      <rPr>
        <b/>
        <sz val="8"/>
        <rFont val="Calibri"/>
        <family val="2"/>
        <scheme val="minor"/>
      </rPr>
      <t xml:space="preserve">Habituellement, à quelle fréquence consommez-vous les aliments ou boissons suivants, quel que soit leur mode de conservation (frais, en conserve ou surgelé), le moment de consommation (repas ou hors repas) et le lieu (domicile ou hors domicile) ? </t>
    </r>
    <r>
      <rPr>
        <sz val="8"/>
        <rFont val="Calibri"/>
        <family val="2"/>
        <scheme val="minor"/>
      </rPr>
      <t xml:space="preserve">(cf. liste des aliments &amp; des boissons)
</t>
    </r>
    <r>
      <rPr>
        <sz val="8"/>
        <color theme="1" tint="0.499984740745262"/>
        <rFont val="Calibri"/>
        <family val="2"/>
        <scheme val="minor"/>
      </rPr>
      <t>Jamais ou presque
Moins d'1 x /semaine
Environ 1 x /semaine
2 à 3 x /semaine
4 à 6 fois par semaine
1 x/jour ou plus. Dans ce cas combien de fois ou d'unités par jour ?</t>
    </r>
    <r>
      <rPr>
        <b/>
        <sz val="8"/>
        <color theme="9" tint="-0.249977111117893"/>
        <rFont val="Arial"/>
        <family val="2"/>
      </rPr>
      <t/>
    </r>
  </si>
  <si>
    <r>
      <t xml:space="preserve">&gt;&gt;&gt;&gt; LISTE DES ALIMENTS
</t>
    </r>
    <r>
      <rPr>
        <sz val="8"/>
        <color rgb="FF990033"/>
        <rFont val="Calibri"/>
        <family val="2"/>
        <scheme val="minor"/>
      </rPr>
      <t>NB : Pour ceux marqués d'une *, répondez en excluant les produits allégés ou lights. Ils font l'objet de questions spécifiques.</t>
    </r>
  </si>
  <si>
    <r>
      <t>Produits laitiers et desserts</t>
    </r>
    <r>
      <rPr>
        <b/>
        <sz val="8"/>
        <rFont val="Calibri"/>
        <family val="2"/>
        <scheme val="minor"/>
      </rPr>
      <t xml:space="preserve"> ALLÉGÉS (à 0 % ou 20 %)</t>
    </r>
  </si>
  <si>
    <r>
      <t>Biscuits sucrés, barres chocolatées ou de céréales, bonbons, chocolat…</t>
    </r>
    <r>
      <rPr>
        <b/>
        <sz val="8"/>
        <rFont val="Calibri"/>
        <family val="2"/>
        <scheme val="minor"/>
      </rPr>
      <t>ALLÉGÉS</t>
    </r>
  </si>
  <si>
    <r>
      <t xml:space="preserve">Plats cuisinés du commerce </t>
    </r>
    <r>
      <rPr>
        <b/>
        <sz val="8"/>
        <rFont val="Calibri"/>
        <family val="2"/>
        <scheme val="minor"/>
      </rPr>
      <t>ALLÉGÉS</t>
    </r>
  </si>
  <si>
    <r>
      <t xml:space="preserve">Fromages </t>
    </r>
    <r>
      <rPr>
        <b/>
        <sz val="8"/>
        <rFont val="Calibri"/>
        <family val="2"/>
        <scheme val="minor"/>
      </rPr>
      <t>ALLÉGÉS</t>
    </r>
  </si>
  <si>
    <r>
      <t xml:space="preserve">&gt;&gt;&gt; LISTE DES BOISSONS
</t>
    </r>
    <r>
      <rPr>
        <sz val="8"/>
        <color theme="1" tint="0.499984740745262"/>
        <rFont val="Calibri"/>
        <family val="2"/>
        <scheme val="minor"/>
      </rPr>
      <t>Jamais ou presque
Moins d'1 x /semaine
Environ 1 x /semaine
2 à 3 x /semaine
4 à 6 fois par semaine
1 x/jour ou plus. Dans ce cas combien de verres ou de tasses par jour ?</t>
    </r>
  </si>
  <si>
    <r>
      <t xml:space="preserve">Combien de tasses des boissons suivantes prenez vous quotidiennement ? 
</t>
    </r>
    <r>
      <rPr>
        <sz val="8"/>
        <color theme="1" tint="0.499984740745262"/>
        <rFont val="Calibri"/>
        <family val="2"/>
        <scheme val="minor"/>
      </rPr>
      <t xml:space="preserve">Thé I__I__I / Café I__I__I </t>
    </r>
  </si>
  <si>
    <r>
      <t>Combien de verres de boissons sucrées ou soda prenez-vous quotidiennement ?</t>
    </r>
    <r>
      <rPr>
        <sz val="8"/>
        <color theme="1" tint="0.499984740745262"/>
        <rFont val="Calibri"/>
        <family val="2"/>
        <scheme val="minor"/>
      </rPr>
      <t xml:space="preserve"> I__I__I </t>
    </r>
  </si>
  <si>
    <r>
      <rPr>
        <b/>
        <sz val="8"/>
        <rFont val="Calibri"/>
        <family val="2"/>
        <scheme val="minor"/>
      </rPr>
      <t xml:space="preserve">Habituellement, à quelle fréquence consommez-vous les produits "lights" ou allégés suivants ? </t>
    </r>
    <r>
      <rPr>
        <sz val="8"/>
        <rFont val="Calibri"/>
        <family val="2"/>
        <scheme val="minor"/>
      </rPr>
      <t xml:space="preserve">
</t>
    </r>
    <r>
      <rPr>
        <sz val="8"/>
        <color theme="1" tint="0.499984740745262"/>
        <rFont val="Calibri"/>
        <family val="2"/>
        <scheme val="minor"/>
      </rPr>
      <t>Jamais
Rarement
Souvent
Tous les jours</t>
    </r>
    <r>
      <rPr>
        <b/>
        <sz val="8"/>
        <color theme="9" tint="-0.249977111117893"/>
        <rFont val="Arial"/>
        <family val="2"/>
      </rPr>
      <t/>
    </r>
  </si>
  <si>
    <r>
      <t>[pilote]</t>
    </r>
    <r>
      <rPr>
        <b/>
        <sz val="8"/>
        <rFont val="Calibri"/>
        <family val="2"/>
        <scheme val="minor"/>
      </rPr>
      <t xml:space="preserve"> Quels corps gras utilisez vous de façon préférentielle, parmi les suivants (plusieurs réponses sont possibles) : (cf. liste des corps gras)
</t>
    </r>
    <r>
      <rPr>
        <sz val="8"/>
        <color theme="1" tint="0.499984740745262"/>
        <rFont val="Calibri"/>
        <family val="2"/>
        <scheme val="minor"/>
      </rPr>
      <t>[jamais] [rarement] [souvent] [pratiquement toujours]</t>
    </r>
    <r>
      <rPr>
        <b/>
        <sz val="8"/>
        <rFont val="Calibri"/>
        <family val="2"/>
        <scheme val="minor"/>
      </rPr>
      <t xml:space="preserve">
</t>
    </r>
    <r>
      <rPr>
        <sz val="8"/>
        <rFont val="Calibri"/>
        <family val="2"/>
        <scheme val="minor"/>
      </rPr>
      <t>[i1]</t>
    </r>
    <r>
      <rPr>
        <b/>
        <sz val="8"/>
        <rFont val="Calibri"/>
        <family val="2"/>
        <scheme val="minor"/>
      </rPr>
      <t xml:space="preserve"> Habituellement, à quelle fréquence consommez-vous les corps gras suivants ? 
</t>
    </r>
    <r>
      <rPr>
        <i/>
        <sz val="8"/>
        <rFont val="Calibri"/>
        <family val="2"/>
        <scheme val="minor"/>
      </rPr>
      <t>(cf. liste des corps gras)</t>
    </r>
    <r>
      <rPr>
        <b/>
        <sz val="8"/>
        <rFont val="Calibri"/>
        <family val="2"/>
        <scheme val="minor"/>
      </rPr>
      <t xml:space="preserve">
</t>
    </r>
    <r>
      <rPr>
        <sz val="8"/>
        <rFont val="Calibri"/>
        <family val="2"/>
        <scheme val="minor"/>
      </rPr>
      <t xml:space="preserve">[i3] </t>
    </r>
    <r>
      <rPr>
        <b/>
        <sz val="8"/>
        <rFont val="Calibri"/>
        <family val="2"/>
        <scheme val="minor"/>
      </rPr>
      <t>Habituellement, à quelle fréquence consommez-vous les matières grasses ajoutées suivantes ?</t>
    </r>
    <r>
      <rPr>
        <b/>
        <sz val="8"/>
        <color rgb="FFC00000"/>
        <rFont val="Calibri"/>
        <family val="2"/>
        <scheme val="minor"/>
      </rPr>
      <t xml:space="preserve">
</t>
    </r>
    <r>
      <rPr>
        <b/>
        <sz val="8"/>
        <color theme="1" tint="0.499984740745262"/>
        <rFont val="Calibri"/>
        <family val="2"/>
        <scheme val="minor"/>
      </rPr>
      <t>J</t>
    </r>
    <r>
      <rPr>
        <sz val="8"/>
        <color theme="1" tint="0.499984740745262"/>
        <rFont val="Calibri"/>
        <family val="2"/>
        <scheme val="minor"/>
      </rPr>
      <t>amais
Rarement
Souvent
Tous les jours</t>
    </r>
  </si>
  <si>
    <r>
      <t xml:space="preserve">Quel type de matière grasse utilisez-vous le plus souvent pour cuire les aliments ?
</t>
    </r>
    <r>
      <rPr>
        <i/>
        <sz val="8"/>
        <rFont val="Calibri"/>
        <family val="2"/>
        <scheme val="minor"/>
      </rPr>
      <t>(une seule réponse)</t>
    </r>
    <r>
      <rPr>
        <b/>
        <sz val="8"/>
        <rFont val="Calibri"/>
        <family val="2"/>
        <scheme val="minor"/>
      </rPr>
      <t xml:space="preserve">
</t>
    </r>
    <r>
      <rPr>
        <sz val="8"/>
        <color theme="1" tint="0.499984740745262"/>
        <rFont val="Calibri"/>
        <family val="2"/>
        <scheme val="minor"/>
      </rPr>
      <t>Beurre
Beurre allégé
Huile
Margarine
Autre</t>
    </r>
  </si>
  <si>
    <r>
      <rPr>
        <b/>
        <sz val="8"/>
        <rFont val="Calibri"/>
        <family val="2"/>
        <scheme val="minor"/>
      </rPr>
      <t>Si vous utilisez de la margarine</t>
    </r>
    <r>
      <rPr>
        <sz val="8"/>
        <rFont val="Calibri"/>
        <family val="2"/>
        <scheme val="minor"/>
      </rPr>
      <t xml:space="preserve">, précisez quel type :
- </t>
    </r>
    <r>
      <rPr>
        <sz val="8"/>
        <color theme="1" tint="0.499984740745262"/>
        <rFont val="Calibri"/>
        <family val="2"/>
        <scheme val="minor"/>
      </rPr>
      <t>Margarine standard
- Margarine enrichie en oméga 3 (Saint-Hubert Oméga 3, Planta Fin Oméga 3…)
- Margarine enrichie en stérols végétaux (Fruit d'Or Pro-Activ, Saint-Hubert Cholegram…)</t>
    </r>
  </si>
  <si>
    <r>
      <t xml:space="preserve">Quels types d'huile utilisez-vous le plus souvent pour l'assaisonnement ou la cuisson ?
</t>
    </r>
    <r>
      <rPr>
        <i/>
        <sz val="8"/>
        <rFont val="Calibri"/>
        <family val="2"/>
        <scheme val="minor"/>
      </rPr>
      <t>(2 réponses maximum)</t>
    </r>
    <r>
      <rPr>
        <sz val="8"/>
        <rFont val="Calibri"/>
        <family val="2"/>
        <scheme val="minor"/>
      </rPr>
      <t xml:space="preserve">
</t>
    </r>
    <r>
      <rPr>
        <sz val="8"/>
        <color theme="1" tint="0.499984740745262"/>
        <rFont val="Calibri"/>
        <family val="2"/>
        <scheme val="minor"/>
      </rPr>
      <t>Tournesol
Arachide
Colza
Huile de mélange (type Isio 4)
Olive
Autre</t>
    </r>
  </si>
  <si>
    <r>
      <t xml:space="preserve">Combien de sucre (blanc, brun, roux…) consommez-vous par jour (café, thé, yaourt…) ? </t>
    </r>
    <r>
      <rPr>
        <i/>
        <sz val="8"/>
        <rFont val="Calibri"/>
        <family val="2"/>
        <scheme val="minor"/>
      </rPr>
      <t>(nombre de morceaux ou de cuillerées à café)</t>
    </r>
    <r>
      <rPr>
        <b/>
        <sz val="8"/>
        <rFont val="Calibri"/>
        <family val="2"/>
        <scheme val="minor"/>
      </rPr>
      <t xml:space="preserve">
</t>
    </r>
    <r>
      <rPr>
        <sz val="8"/>
        <color theme="1" tint="0.499984740745262"/>
        <rFont val="Calibri"/>
        <family val="2"/>
        <scheme val="minor"/>
      </rPr>
      <t>Jamais ou rarement
1 ou 2
3 ou 4
5 ou plus</t>
    </r>
  </si>
  <si>
    <r>
      <t xml:space="preserve">Combien de sucre allégé ou édulcorant (aspartame, stévia, sirop d'agave…) consommez-vous par jour (café, thé, yaourt…) ? 
</t>
    </r>
    <r>
      <rPr>
        <i/>
        <sz val="8"/>
        <rFont val="Calibri"/>
        <family val="2"/>
        <scheme val="minor"/>
      </rPr>
      <t>(nombre de morceaux, sucrettes ou de cuillerées à café)</t>
    </r>
    <r>
      <rPr>
        <sz val="8"/>
        <rFont val="Calibri"/>
        <family val="2"/>
        <scheme val="minor"/>
      </rPr>
      <t xml:space="preserve">
</t>
    </r>
    <r>
      <rPr>
        <sz val="8"/>
        <color theme="1" tint="0.499984740745262"/>
        <rFont val="Calibri"/>
        <family val="2"/>
        <scheme val="minor"/>
      </rPr>
      <t>Jamais ou rarement</t>
    </r>
    <r>
      <rPr>
        <sz val="8"/>
        <rFont val="Calibri"/>
        <family val="2"/>
        <scheme val="minor"/>
      </rPr>
      <t xml:space="preserve">
</t>
    </r>
    <r>
      <rPr>
        <sz val="8"/>
        <color theme="1" tint="0.499984740745262"/>
        <rFont val="Calibri"/>
        <family val="2"/>
        <scheme val="minor"/>
      </rPr>
      <t>1 ou 2
3 ou 4
5 ou plus</t>
    </r>
  </si>
  <si>
    <r>
      <t>Aimez-vous manger très salé ou resalez-vous vos plats avant de les avoir goûtés ?</t>
    </r>
    <r>
      <rPr>
        <sz val="8"/>
        <color theme="1" tint="0.499984740745262"/>
        <rFont val="Calibri"/>
        <family val="2"/>
        <scheme val="minor"/>
      </rPr>
      <t xml:space="preserve"> 
O/N</t>
    </r>
  </si>
  <si>
    <r>
      <t xml:space="preserve">Avez-vous eu une perte d’appétit au cours des 3 derniers mois ?
</t>
    </r>
    <r>
      <rPr>
        <sz val="8"/>
        <color theme="1" tint="0.499984740745262"/>
        <rFont val="Calibri"/>
        <family val="2"/>
        <scheme val="minor"/>
      </rPr>
      <t>Non
Oui, modérée
Oui, importante
Ne sait pas</t>
    </r>
  </si>
  <si>
    <r>
      <t>Actuellement, portez-vous régulièrement des lunettes de vue ?</t>
    </r>
    <r>
      <rPr>
        <sz val="8"/>
        <color theme="1" tint="0.499984740745262"/>
        <rFont val="Calibri"/>
        <family val="2"/>
        <scheme val="minor"/>
      </rPr>
      <t xml:space="preserve"> O/N</t>
    </r>
  </si>
  <si>
    <r>
      <t>Actuellement, portez-vous régulièrement des lentilles oculaires ?</t>
    </r>
    <r>
      <rPr>
        <sz val="8"/>
        <color theme="1" tint="0.499984740745262"/>
        <rFont val="Calibri"/>
        <family val="2"/>
        <scheme val="minor"/>
      </rPr>
      <t xml:space="preserve"> O/N</t>
    </r>
  </si>
  <si>
    <r>
      <t xml:space="preserve">Si vous avez répondu oui, précisez l'année où vous avez commencé à utiliser des lunettes ou des lentilles </t>
    </r>
    <r>
      <rPr>
        <sz val="8"/>
        <color theme="1" tint="0.499984740745262"/>
        <rFont val="Calibri"/>
        <family val="2"/>
        <scheme val="minor"/>
      </rPr>
      <t>:vision de loin, année I__I__I__I__I ; vision de près, année I__I__I__I__I</t>
    </r>
  </si>
  <si>
    <r>
      <t xml:space="preserve">Actuellement, portez-vous régulièrement des lunettes de vue ou des lentilles oculaires ? </t>
    </r>
    <r>
      <rPr>
        <sz val="8"/>
        <color theme="1" tint="0.499984740745262"/>
        <rFont val="Calibri"/>
        <family val="2"/>
        <scheme val="minor"/>
      </rPr>
      <t>O/N</t>
    </r>
  </si>
  <si>
    <r>
      <t xml:space="preserve">Si oui, </t>
    </r>
    <r>
      <rPr>
        <sz val="8"/>
        <rFont val="Calibri"/>
        <family val="2"/>
        <scheme val="minor"/>
      </rPr>
      <t>précisez s'il s'agit d'une vision de près, de loin, ou les deux et l'année où vous avez commencé à porter des lunettes ou des lentilles :</t>
    </r>
  </si>
  <si>
    <r>
      <t xml:space="preserve">Avez-vous été opéré(e) de la cataracte ? </t>
    </r>
    <r>
      <rPr>
        <b/>
        <sz val="8"/>
        <color theme="1" tint="0.499984740745262"/>
        <rFont val="Calibri"/>
        <family val="2"/>
        <scheme val="minor"/>
      </rPr>
      <t>O/N</t>
    </r>
  </si>
  <si>
    <r>
      <rPr>
        <b/>
        <sz val="8"/>
        <rFont val="Calibri"/>
        <family val="2"/>
        <scheme val="minor"/>
      </rPr>
      <t>Si oui</t>
    </r>
    <r>
      <rPr>
        <sz val="8"/>
        <rFont val="Calibri"/>
        <family val="2"/>
        <scheme val="minor"/>
      </rPr>
      <t>, avez-vous été opéré(e) : 1) d'un œil ; 2) des deux yeux</t>
    </r>
  </si>
  <si>
    <r>
      <rPr>
        <sz val="8"/>
        <rFont val="Calibri"/>
        <family val="2"/>
        <scheme val="minor"/>
      </rPr>
      <t>[pilote]</t>
    </r>
    <r>
      <rPr>
        <b/>
        <sz val="8"/>
        <rFont val="Calibri"/>
        <family val="2"/>
        <scheme val="minor"/>
      </rPr>
      <t xml:space="preserve"> Au cours de votre vie, avez-vous déjà souffert de maladies oculaires ? </t>
    </r>
    <r>
      <rPr>
        <b/>
        <sz val="8"/>
        <color theme="1" tint="0.499984740745262"/>
        <rFont val="Calibri"/>
        <family val="2"/>
        <scheme val="minor"/>
      </rPr>
      <t>O/N</t>
    </r>
    <r>
      <rPr>
        <sz val="8"/>
        <rFont val="Calibri"/>
        <family val="2"/>
        <scheme val="minor"/>
      </rPr>
      <t xml:space="preserve">, 
[i1] </t>
    </r>
    <r>
      <rPr>
        <b/>
        <sz val="8"/>
        <rFont val="Calibri"/>
        <family val="2"/>
        <scheme val="minor"/>
      </rPr>
      <t xml:space="preserve">Au cours de votre vie, avez-vous déjà souffert d'autres maladies oculaires ? </t>
    </r>
    <r>
      <rPr>
        <b/>
        <sz val="8"/>
        <color theme="1" tint="0.499984740745262"/>
        <rFont val="Calibri"/>
        <family val="2"/>
        <scheme val="minor"/>
      </rPr>
      <t xml:space="preserve">O/N </t>
    </r>
  </si>
  <si>
    <r>
      <rPr>
        <b/>
        <sz val="8"/>
        <rFont val="Calibri"/>
        <family val="2"/>
        <scheme val="minor"/>
      </rPr>
      <t>Si oui</t>
    </r>
    <r>
      <rPr>
        <sz val="8"/>
        <rFont val="Calibri"/>
        <family val="2"/>
        <scheme val="minor"/>
      </rPr>
      <t>, était-ce (précisez si la maladie concernait un œil ou les deux yeux) :</t>
    </r>
  </si>
  <si>
    <r>
      <t xml:space="preserve">Actuellement, utilisez-vous tous les jours des gouttes pour les yeux ? </t>
    </r>
    <r>
      <rPr>
        <b/>
        <sz val="8"/>
        <color theme="1" tint="0.499984740745262"/>
        <rFont val="Calibri"/>
        <family val="2"/>
        <scheme val="minor"/>
      </rPr>
      <t>O / N</t>
    </r>
  </si>
  <si>
    <r>
      <t xml:space="preserve">Dans l’ensemble, depuis 10 ans, pensez-vous que l’état de vos bronches et de votre respiration (en dehors de l’âge) :
</t>
    </r>
    <r>
      <rPr>
        <sz val="8"/>
        <color theme="0" tint="-0.499984740745262"/>
        <rFont val="Calibri"/>
        <family val="2"/>
        <scheme val="minor"/>
      </rPr>
      <t>N'a pas changé
S'est amélioré
S'est détérioré</t>
    </r>
  </si>
  <si>
    <r>
      <t xml:space="preserve">Avez-vous eu des sifflements dans la poitrine, à un moment quelconque, au cours des 12 derniers mois ? </t>
    </r>
    <r>
      <rPr>
        <sz val="8"/>
        <color theme="1" tint="0.499984740745262"/>
        <rFont val="Calibri"/>
        <family val="2"/>
        <scheme val="minor"/>
      </rPr>
      <t>O/N</t>
    </r>
  </si>
  <si>
    <r>
      <rPr>
        <b/>
        <sz val="8"/>
        <rFont val="Calibri"/>
        <family val="2"/>
        <scheme val="minor"/>
      </rPr>
      <t xml:space="preserve">Si oui </t>
    </r>
    <r>
      <rPr>
        <sz val="8"/>
        <rFont val="Calibri"/>
        <family val="2"/>
        <scheme val="minor"/>
      </rPr>
      <t>: Avez-vous été essoufflé(e), même légèrement, quand vous aviez ces sifflements ?</t>
    </r>
    <r>
      <rPr>
        <sz val="8"/>
        <color theme="1" tint="0.499984740745262"/>
        <rFont val="Calibri"/>
        <family val="2"/>
        <scheme val="minor"/>
      </rPr>
      <t xml:space="preserve"> O/N</t>
    </r>
  </si>
  <si>
    <r>
      <rPr>
        <b/>
        <sz val="8"/>
        <rFont val="Calibri"/>
        <family val="2"/>
        <scheme val="minor"/>
      </rPr>
      <t xml:space="preserve">Si oui </t>
    </r>
    <r>
      <rPr>
        <sz val="8"/>
        <rFont val="Calibri"/>
        <family val="2"/>
        <scheme val="minor"/>
      </rPr>
      <t>: Avez-vous eu ces sifflements alors que vous n’étiez pas enrhumé(e) ?</t>
    </r>
    <r>
      <rPr>
        <sz val="8"/>
        <color theme="1" tint="0.499984740745262"/>
        <rFont val="Calibri"/>
        <family val="2"/>
        <scheme val="minor"/>
      </rPr>
      <t xml:space="preserve"> O/N</t>
    </r>
  </si>
  <si>
    <r>
      <t>Vous êtes-vous réveillé(e) avec une sensation de gêne respiratoire à un moment quelconque, dans les 12 derniers mois ?</t>
    </r>
    <r>
      <rPr>
        <sz val="8"/>
        <color theme="1" tint="0.499984740745262"/>
        <rFont val="Calibri"/>
        <family val="2"/>
        <scheme val="minor"/>
      </rPr>
      <t xml:space="preserve"> O/N</t>
    </r>
  </si>
  <si>
    <r>
      <t xml:space="preserve">Avez-vous eu une crise d’essoufflement, au repos, pendant la journée, à un moment quelconque dans les 12 derniers mois ? </t>
    </r>
    <r>
      <rPr>
        <sz val="8"/>
        <color theme="1" tint="0.499984740745262"/>
        <rFont val="Calibri"/>
        <family val="2"/>
        <scheme val="minor"/>
      </rPr>
      <t>O/N</t>
    </r>
  </si>
  <si>
    <r>
      <t xml:space="preserve">Avez-vous eu une crise d’essoufflement après un effort intense, à un moment quelconque, dans les 12 derniers mois ? </t>
    </r>
    <r>
      <rPr>
        <sz val="8"/>
        <color theme="1" tint="0.499984740745262"/>
        <rFont val="Calibri"/>
        <family val="2"/>
        <scheme val="minor"/>
      </rPr>
      <t>O/N</t>
    </r>
  </si>
  <si>
    <r>
      <t xml:space="preserve">Avez-vous été réveillé(e) par une crise d’essoufflement à un moment quelconque dans les 12 derniers mois ? </t>
    </r>
    <r>
      <rPr>
        <sz val="8"/>
        <color theme="1" tint="0.499984740745262"/>
        <rFont val="Calibri"/>
        <family val="2"/>
        <scheme val="minor"/>
      </rPr>
      <t>O/N</t>
    </r>
  </si>
  <si>
    <r>
      <t xml:space="preserve">Avez-vous été réveillé(e) par une quinte de toux, à un moment quelconque, dans les 12 derniers mois ? </t>
    </r>
    <r>
      <rPr>
        <sz val="8"/>
        <color theme="1" tint="0.499984740745262"/>
        <rFont val="Calibri"/>
        <family val="2"/>
        <scheme val="minor"/>
      </rPr>
      <t>O/N</t>
    </r>
  </si>
  <si>
    <r>
      <t xml:space="preserve">Toussez-vous habituellement en vous levant, en hiver ? </t>
    </r>
    <r>
      <rPr>
        <sz val="8"/>
        <color theme="1" tint="0.499984740745262"/>
        <rFont val="Calibri"/>
        <family val="2"/>
        <scheme val="minor"/>
      </rPr>
      <t>O/N</t>
    </r>
  </si>
  <si>
    <r>
      <rPr>
        <b/>
        <sz val="8"/>
        <rFont val="Calibri"/>
        <family val="2"/>
        <scheme val="minor"/>
      </rPr>
      <t>Si oui</t>
    </r>
    <r>
      <rPr>
        <sz val="8"/>
        <rFont val="Calibri"/>
        <family val="2"/>
        <scheme val="minor"/>
      </rPr>
      <t>, toussez-vous comme cela presque tous les jours pendant 3 mois de suite chaque année ?</t>
    </r>
    <r>
      <rPr>
        <sz val="8"/>
        <color theme="1" tint="0.499984740745262"/>
        <rFont val="Calibri"/>
        <family val="2"/>
        <scheme val="minor"/>
      </rPr>
      <t xml:space="preserve"> O/N</t>
    </r>
  </si>
  <si>
    <r>
      <t xml:space="preserve">Toussez-vous habituellement pendant la journée ou la nuit, en hiver ? </t>
    </r>
    <r>
      <rPr>
        <sz val="8"/>
        <color theme="1" tint="0.499984740745262"/>
        <rFont val="Calibri"/>
        <family val="2"/>
        <scheme val="minor"/>
      </rPr>
      <t>O/N</t>
    </r>
  </si>
  <si>
    <r>
      <rPr>
        <b/>
        <sz val="8"/>
        <rFont val="Calibri"/>
        <family val="2"/>
        <scheme val="minor"/>
      </rPr>
      <t>Si oui</t>
    </r>
    <r>
      <rPr>
        <sz val="8"/>
        <rFont val="Calibri"/>
        <family val="2"/>
        <scheme val="minor"/>
      </rPr>
      <t xml:space="preserve">, toussez-vous comme cela presque tous les jours pendant 3 mois de suite chaque année ? </t>
    </r>
    <r>
      <rPr>
        <sz val="8"/>
        <color theme="1" tint="0.499984740745262"/>
        <rFont val="Calibri"/>
        <family val="2"/>
        <scheme val="minor"/>
      </rPr>
      <t>O/N</t>
    </r>
  </si>
  <si>
    <r>
      <rPr>
        <sz val="8"/>
        <rFont val="Calibri"/>
        <family val="2"/>
        <scheme val="minor"/>
      </rPr>
      <t xml:space="preserve">[2009] Si vous avez répondu oui à l'une des 2 dernières questions : </t>
    </r>
    <r>
      <rPr>
        <b/>
        <sz val="8"/>
        <rFont val="Calibri"/>
        <family val="2"/>
        <scheme val="minor"/>
      </rPr>
      <t>Toussez-vous comme cela presque tous les jours pendant trois mois de suite chaque année ? N/O</t>
    </r>
  </si>
  <si>
    <r>
      <t xml:space="preserve">Avez-vous habituellement des crachats provenant de la poitrine en vous levant, 
en hiver ? </t>
    </r>
    <r>
      <rPr>
        <sz val="8"/>
        <color theme="1" tint="0.499984740745262"/>
        <rFont val="Calibri"/>
        <family val="2"/>
        <scheme val="minor"/>
      </rPr>
      <t>O/N</t>
    </r>
  </si>
  <si>
    <r>
      <rPr>
        <b/>
        <sz val="8"/>
        <rFont val="Calibri"/>
        <family val="2"/>
        <scheme val="minor"/>
      </rPr>
      <t>Si oui,</t>
    </r>
    <r>
      <rPr>
        <sz val="8"/>
        <rFont val="Calibri"/>
        <family val="2"/>
        <scheme val="minor"/>
      </rPr>
      <t xml:space="preserve"> crachez-vous comme cela presque tous les jours pendant 3 mois de suite chaque année ? </t>
    </r>
    <r>
      <rPr>
        <sz val="8"/>
        <color theme="1" tint="0.499984740745262"/>
        <rFont val="Calibri"/>
        <family val="2"/>
        <scheme val="minor"/>
      </rPr>
      <t>O/N</t>
    </r>
  </si>
  <si>
    <r>
      <t xml:space="preserve">Avez-vous habituellement des crachats provenant de la poitrine pendant la journée ou la nuit, en hiver ? </t>
    </r>
    <r>
      <rPr>
        <sz val="8"/>
        <color theme="1" tint="0.499984740745262"/>
        <rFont val="Calibri"/>
        <family val="2"/>
        <scheme val="minor"/>
      </rPr>
      <t>O/N</t>
    </r>
  </si>
  <si>
    <r>
      <rPr>
        <b/>
        <sz val="8"/>
        <rFont val="Calibri"/>
        <family val="2"/>
        <scheme val="minor"/>
      </rPr>
      <t>Si oui,</t>
    </r>
    <r>
      <rPr>
        <sz val="8"/>
        <rFont val="Calibri"/>
        <family val="2"/>
        <scheme val="minor"/>
      </rPr>
      <t xml:space="preserve"> crachez-vous comme cela presque tous les jours pendant 3 mois de suite chaque année ? </t>
    </r>
    <r>
      <rPr>
        <sz val="8"/>
        <color theme="1" tint="0.499984740745262"/>
        <rFont val="Calibri"/>
        <family val="2"/>
        <scheme val="minor"/>
      </rPr>
      <t>O/N</t>
    </r>
  </si>
  <si>
    <r>
      <rPr>
        <sz val="8"/>
        <rFont val="Calibri"/>
        <family val="2"/>
        <scheme val="minor"/>
      </rPr>
      <t xml:space="preserve">[2009] Si vous avez répondu oui à l'une des 2 dernières questions : </t>
    </r>
    <r>
      <rPr>
        <b/>
        <sz val="8"/>
        <rFont val="Calibri"/>
        <family val="2"/>
        <scheme val="minor"/>
      </rPr>
      <t>Crachez-vous comme cela presque tous les jours pendant trois mois de suite chaque année ? N/O</t>
    </r>
  </si>
  <si>
    <r>
      <rPr>
        <b/>
        <sz val="8"/>
        <color indexed="63"/>
        <rFont val="Calibri"/>
        <family val="2"/>
        <scheme val="minor"/>
      </rPr>
      <t xml:space="preserve">Si oui </t>
    </r>
    <r>
      <rPr>
        <sz val="8"/>
        <color indexed="63"/>
        <rFont val="Calibri"/>
        <family val="2"/>
        <scheme val="minor"/>
      </rPr>
      <t>: Vous arrive-t-il de vous arrêter pour reprendre haleine quand vous marchez à votre propre allure en terrain plat ?</t>
    </r>
    <r>
      <rPr>
        <sz val="8"/>
        <color theme="1" tint="0.499984740745262"/>
        <rFont val="Calibri"/>
        <family val="2"/>
        <scheme val="minor"/>
      </rPr>
      <t xml:space="preserve"> O/N</t>
    </r>
  </si>
  <si>
    <r>
      <t xml:space="preserve">Avez-vous déjà eu des crises d'étouffement au repos avec des sifflements dans la poitrine ? </t>
    </r>
    <r>
      <rPr>
        <sz val="8"/>
        <color theme="1" tint="0.499984740745262"/>
        <rFont val="Calibri"/>
        <family val="2"/>
        <scheme val="minor"/>
      </rPr>
      <t>O/N</t>
    </r>
  </si>
  <si>
    <r>
      <t xml:space="preserve">Avez-vous déjà eu de l'asthme ? </t>
    </r>
    <r>
      <rPr>
        <sz val="8"/>
        <color theme="1" tint="0.499984740745262"/>
        <rFont val="Calibri"/>
        <family val="2"/>
        <scheme val="minor"/>
      </rPr>
      <t>O/N</t>
    </r>
  </si>
  <si>
    <r>
      <t xml:space="preserve">- Avez-vous eu une crise d’asthme au cours des 12 derniers mois ? </t>
    </r>
    <r>
      <rPr>
        <sz val="8"/>
        <color theme="1" tint="0.499984740745262"/>
        <rFont val="Calibri"/>
        <family val="2"/>
        <scheme val="minor"/>
      </rPr>
      <t>[2009 : N/O] [à partir de i1 : O/N]</t>
    </r>
  </si>
  <si>
    <r>
      <t xml:space="preserve">- Prenez-vous actuellement des médicaments contre l’asthme (y compris produits inhalés, aérosols, comprimés…) ? </t>
    </r>
    <r>
      <rPr>
        <sz val="8"/>
        <color theme="1" tint="0.499984740745262"/>
        <rFont val="Calibri"/>
        <family val="2"/>
        <scheme val="minor"/>
      </rPr>
      <t>[2009 : N/O] [à partir de i1 : O/N]</t>
    </r>
  </si>
  <si>
    <r>
      <t xml:space="preserve">Avez-vous déjà eu des allergies nasales, y compris le rhume des foins ?
</t>
    </r>
    <r>
      <rPr>
        <sz val="8"/>
        <color theme="1" tint="0.499984740745262"/>
        <rFont val="Calibri"/>
        <family val="2"/>
        <scheme val="minor"/>
      </rPr>
      <t>[2009 : N/O] [à partir de i1 : O/N]</t>
    </r>
  </si>
  <si>
    <r>
      <t xml:space="preserve">Avez-vous déjà eu des problèmes d'éternuements, nez qui coule ou nez bouché quand vous n'étiez pas enrhumé(e) et n'aviez pas la grippe ? </t>
    </r>
    <r>
      <rPr>
        <sz val="8"/>
        <color theme="1" tint="0.499984740745262"/>
        <rFont val="Calibri"/>
        <family val="2"/>
        <scheme val="minor"/>
      </rPr>
      <t>O/N</t>
    </r>
  </si>
  <si>
    <r>
      <t xml:space="preserve">- Avez-vous eu ces problèmes de nez dans les 12 derniers mois ? </t>
    </r>
    <r>
      <rPr>
        <sz val="8"/>
        <color theme="1" tint="0.499984740745262"/>
        <rFont val="Calibri"/>
        <family val="2"/>
        <scheme val="minor"/>
      </rPr>
      <t>O/N</t>
    </r>
  </si>
  <si>
    <r>
      <t>Est-ce qu’un médecin ou un professionnel de santé vous a déjà dit que vous étiez atteint(e) de diabète (ou diabète sucré) ? (en dehors d’une période de grossesse si vous êtes une femme)</t>
    </r>
    <r>
      <rPr>
        <sz val="8"/>
        <color theme="1" tint="0.499984740745262"/>
        <rFont val="Calibri"/>
        <family val="2"/>
        <scheme val="minor"/>
      </rPr>
      <t xml:space="preserve"> O/N</t>
    </r>
  </si>
  <si>
    <r>
      <t xml:space="preserve">Si oui, quel âge aviez vous lorsqu'on vous a parlé de ce problème pour la première fois ?
</t>
    </r>
    <r>
      <rPr>
        <sz val="8"/>
        <color theme="1" tint="0.499984740745262"/>
        <rFont val="Calibri"/>
        <family val="2"/>
        <scheme val="minor"/>
      </rPr>
      <t>I__I__I ans</t>
    </r>
  </si>
  <si>
    <r>
      <t xml:space="preserve">Est-ce qu’un médecin ou un professionnel de santé vous a déjà dit que vous étiez atteint(e) de diabète ? </t>
    </r>
    <r>
      <rPr>
        <sz val="8"/>
        <color theme="1" tint="0.499984740745262"/>
        <rFont val="Calibri"/>
        <family val="2"/>
        <scheme val="minor"/>
      </rPr>
      <t>O/N</t>
    </r>
  </si>
  <si>
    <r>
      <rPr>
        <b/>
        <sz val="8"/>
        <rFont val="Calibri"/>
        <family val="2"/>
        <scheme val="minor"/>
      </rPr>
      <t>Si oui</t>
    </r>
    <r>
      <rPr>
        <sz val="8"/>
        <rFont val="Calibri"/>
        <family val="2"/>
        <scheme val="minor"/>
      </rPr>
      <t xml:space="preserve">, était-ce uniquement au cours d'une grossesse (uniquement pour les femmes) ? </t>
    </r>
    <r>
      <rPr>
        <sz val="8"/>
        <color theme="1" tint="0.499984740745262"/>
        <rFont val="Calibri"/>
        <family val="2"/>
        <scheme val="minor"/>
      </rPr>
      <t>O/N</t>
    </r>
  </si>
  <si>
    <r>
      <t xml:space="preserve">Si vous êtes une femme : un professionnel de santé (médecin ou autre) vous a-t-il déjà dit que vous étiez atteinte de diabète gestationnel (c'est-à-dire un diabète découvert pendant la grossesse, traité par insuline ou modification de l'alimentation et de l'activité physique) ? </t>
    </r>
    <r>
      <rPr>
        <sz val="8"/>
        <color theme="1" tint="0.499984740745262"/>
        <rFont val="Calibri"/>
        <family val="2"/>
        <scheme val="minor"/>
      </rPr>
      <t>Non concernée (vous n'avez jamais été enceinte) / Oui / Non</t>
    </r>
  </si>
  <si>
    <r>
      <t xml:space="preserve">Un professionnel de santé (médecin ou autre) vous a-t-il déjà dit que vous étiez atteint(e) de diabète (en dehors d'un diabète gestationnel) ? </t>
    </r>
    <r>
      <rPr>
        <sz val="8"/>
        <color theme="1" tint="0.499984740745262"/>
        <rFont val="Calibri"/>
        <family val="2"/>
        <scheme val="minor"/>
      </rPr>
      <t>O/N</t>
    </r>
  </si>
  <si>
    <r>
      <t xml:space="preserve">Consultez-vous régulièrement un médecin pour le suivi de votre diabète ? </t>
    </r>
    <r>
      <rPr>
        <sz val="8"/>
        <color theme="1" tint="0.499984740745262"/>
        <rFont val="Calibri"/>
        <family val="2"/>
        <scheme val="minor"/>
      </rPr>
      <t>O/N</t>
    </r>
  </si>
  <si>
    <r>
      <t>Actuellement êtes-vous traité(e) pour votre diabète par des comprimés ?</t>
    </r>
    <r>
      <rPr>
        <sz val="8"/>
        <color theme="1" tint="0.499984740745262"/>
        <rFont val="Calibri"/>
        <family val="2"/>
        <scheme val="minor"/>
      </rPr>
      <t xml:space="preserve"> O/N</t>
    </r>
  </si>
  <si>
    <r>
      <t>Si oui, depuis quel âge ?</t>
    </r>
    <r>
      <rPr>
        <sz val="8"/>
        <color theme="1" tint="0.499984740745262"/>
        <rFont val="Calibri"/>
        <family val="2"/>
        <scheme val="minor"/>
      </rPr>
      <t xml:space="preserve"> |__|__| ans</t>
    </r>
  </si>
  <si>
    <r>
      <t>Actuellement, êtes-vous traité(e) pour votre diabète par une ou plusieurs injections 
d’insuline ?</t>
    </r>
    <r>
      <rPr>
        <sz val="8"/>
        <color theme="1" tint="0.499984740745262"/>
        <rFont val="Calibri"/>
        <family val="2"/>
        <scheme val="minor"/>
      </rPr>
      <t xml:space="preserve"> O/N</t>
    </r>
  </si>
  <si>
    <r>
      <t xml:space="preserve">[pilote] </t>
    </r>
    <r>
      <rPr>
        <b/>
        <sz val="8"/>
        <rFont val="Calibri"/>
        <family val="2"/>
        <scheme val="minor"/>
      </rPr>
      <t>Si oui</t>
    </r>
    <r>
      <rPr>
        <sz val="8"/>
        <rFont val="Calibri"/>
        <family val="2"/>
        <scheme val="minor"/>
      </rPr>
      <t>, depuis quel âge ?</t>
    </r>
    <r>
      <rPr>
        <sz val="8"/>
        <color theme="1" tint="0.499984740745262"/>
        <rFont val="Calibri"/>
        <family val="2"/>
        <scheme val="minor"/>
      </rPr>
      <t xml:space="preserve"> |__|__| ans</t>
    </r>
    <r>
      <rPr>
        <sz val="8"/>
        <rFont val="Calibri"/>
        <family val="2"/>
        <scheme val="minor"/>
      </rPr>
      <t xml:space="preserve">
[i1] </t>
    </r>
    <r>
      <rPr>
        <b/>
        <sz val="8"/>
        <rFont val="Calibri"/>
        <family val="2"/>
        <scheme val="minor"/>
      </rPr>
      <t>Si oui</t>
    </r>
    <r>
      <rPr>
        <sz val="8"/>
        <rFont val="Calibri"/>
        <family val="2"/>
        <scheme val="minor"/>
      </rPr>
      <t>, à quel âge environ avez-vous commencé les injections d'insuline ?</t>
    </r>
    <r>
      <rPr>
        <sz val="8"/>
        <color theme="1" tint="0.499984740745262"/>
        <rFont val="Calibri"/>
        <family val="2"/>
        <scheme val="minor"/>
      </rPr>
      <t xml:space="preserve"> I__I__I ans</t>
    </r>
  </si>
  <si>
    <r>
      <t>Avez-vous déjà entendu parler de l’hémoglobine glyquée (ou bien glycosylée encore appelée HbA1c) ?</t>
    </r>
    <r>
      <rPr>
        <sz val="8"/>
        <color theme="1" tint="0.499984740745262"/>
        <rFont val="Calibri"/>
        <family val="2"/>
        <scheme val="minor"/>
      </rPr>
      <t xml:space="preserve"> O/N</t>
    </r>
  </si>
  <si>
    <r>
      <t xml:space="preserve">Avez-vous déjà eu un dosage d'hémoglobine glyquée (HbA1c) ? </t>
    </r>
    <r>
      <rPr>
        <sz val="8"/>
        <color theme="1" tint="0.499984740745262"/>
        <rFont val="Calibri"/>
        <family val="2"/>
        <scheme val="minor"/>
      </rPr>
      <t>O/N/ Ne sait pas</t>
    </r>
  </si>
  <si>
    <r>
      <t xml:space="preserve">[pilote] </t>
    </r>
    <r>
      <rPr>
        <b/>
        <sz val="8"/>
        <rFont val="Calibri"/>
        <family val="2"/>
        <scheme val="minor"/>
      </rPr>
      <t>Si oui,</t>
    </r>
    <r>
      <rPr>
        <sz val="8"/>
        <rFont val="Calibri"/>
        <family val="2"/>
        <scheme val="minor"/>
      </rPr>
      <t xml:space="preserve"> connaissez-vous votre dernier résultat d'hémoglobine glyquée (ou bien glycosylée) ? </t>
    </r>
    <r>
      <rPr>
        <sz val="8"/>
        <color theme="1" tint="0.499984740745262"/>
        <rFont val="Calibri"/>
        <family val="2"/>
        <scheme val="minor"/>
      </rPr>
      <t>|__|__|, |__| %</t>
    </r>
    <r>
      <rPr>
        <sz val="8"/>
        <rFont val="Calibri"/>
        <family val="2"/>
        <scheme val="minor"/>
      </rPr>
      <t xml:space="preserve">
[i1] </t>
    </r>
    <r>
      <rPr>
        <b/>
        <sz val="8"/>
        <rFont val="Calibri"/>
        <family val="2"/>
        <scheme val="minor"/>
      </rPr>
      <t>Si oui,</t>
    </r>
    <r>
      <rPr>
        <sz val="8"/>
        <rFont val="Calibri"/>
        <family val="2"/>
        <scheme val="minor"/>
      </rPr>
      <t xml:space="preserve"> quel est votre dernier résultat d'hémoglobine glyquée (HbA1c) ? </t>
    </r>
    <r>
      <rPr>
        <sz val="8"/>
        <color theme="1" tint="0.499984740745262"/>
        <rFont val="Calibri"/>
        <family val="2"/>
        <scheme val="minor"/>
      </rPr>
      <t>|__|__|,|__| %</t>
    </r>
  </si>
  <si>
    <r>
      <t xml:space="preserve">Un ophtalmologiste ? </t>
    </r>
    <r>
      <rPr>
        <sz val="8"/>
        <color theme="1" tint="0.499984740745262"/>
        <rFont val="Calibri"/>
        <family val="2"/>
        <scheme val="minor"/>
      </rPr>
      <t>O/N</t>
    </r>
  </si>
  <si>
    <r>
      <t xml:space="preserve">Un professionnel des pieds (podologue, pédicure) ? </t>
    </r>
    <r>
      <rPr>
        <sz val="8"/>
        <color theme="1" tint="0.499984740745262"/>
        <rFont val="Calibri"/>
        <family val="2"/>
        <scheme val="minor"/>
      </rPr>
      <t>O/N</t>
    </r>
  </si>
  <si>
    <r>
      <t xml:space="preserve">Un néphrologue ? </t>
    </r>
    <r>
      <rPr>
        <sz val="8"/>
        <color theme="1" tint="0.499984740745262"/>
        <rFont val="Calibri"/>
        <family val="2"/>
        <scheme val="minor"/>
      </rPr>
      <t>O/N</t>
    </r>
  </si>
  <si>
    <r>
      <t xml:space="preserve">Un diététicien ? </t>
    </r>
    <r>
      <rPr>
        <sz val="8"/>
        <color theme="1" tint="0.499984740745262"/>
        <rFont val="Calibri"/>
        <family val="2"/>
        <scheme val="minor"/>
      </rPr>
      <t>O/N</t>
    </r>
  </si>
  <si>
    <r>
      <t xml:space="preserve">Au cours des 12 derniers mois, avez-vous eu des problèmes (courbatures, douleurs, gênes, engourdissements) au niveau des zones du corps suivantes ?
</t>
    </r>
    <r>
      <rPr>
        <i/>
        <sz val="8"/>
        <rFont val="Calibri"/>
        <family val="2"/>
        <scheme val="minor"/>
      </rPr>
      <t>Pour chacune des zones du corps, cochez la case correspondant</t>
    </r>
  </si>
  <si>
    <r>
      <t xml:space="preserve">Nuque / Cou : </t>
    </r>
    <r>
      <rPr>
        <sz val="8"/>
        <color theme="1" tint="0.499984740745262"/>
        <rFont val="Calibri"/>
        <family val="2"/>
        <scheme val="minor"/>
      </rPr>
      <t>O/N</t>
    </r>
  </si>
  <si>
    <r>
      <t xml:space="preserve">Epaule : </t>
    </r>
    <r>
      <rPr>
        <sz val="8"/>
        <color theme="1" tint="0.499984740745262"/>
        <rFont val="Calibri"/>
        <family val="2"/>
        <scheme val="minor"/>
      </rPr>
      <t>O/N</t>
    </r>
  </si>
  <si>
    <r>
      <t xml:space="preserve">Coude / avant-bras </t>
    </r>
    <r>
      <rPr>
        <sz val="8"/>
        <color theme="1" tint="0.499984740745262"/>
        <rFont val="Calibri"/>
        <family val="2"/>
        <scheme val="minor"/>
      </rPr>
      <t>: O/N</t>
    </r>
  </si>
  <si>
    <r>
      <t xml:space="preserve">Main / Poignet / Doigts : </t>
    </r>
    <r>
      <rPr>
        <sz val="8"/>
        <color theme="1" tint="0.499984740745262"/>
        <rFont val="Calibri"/>
        <family val="2"/>
        <scheme val="minor"/>
      </rPr>
      <t>O/N</t>
    </r>
  </si>
  <si>
    <r>
      <t xml:space="preserve">Bas du dos : </t>
    </r>
    <r>
      <rPr>
        <sz val="8"/>
        <color theme="1" tint="0.499984740745262"/>
        <rFont val="Calibri"/>
        <family val="2"/>
        <scheme val="minor"/>
      </rPr>
      <t>O/N</t>
    </r>
  </si>
  <si>
    <r>
      <t xml:space="preserve">Genou / jambe : </t>
    </r>
    <r>
      <rPr>
        <sz val="8"/>
        <color theme="1" tint="0.499984740745262"/>
        <rFont val="Calibri"/>
        <family val="2"/>
        <scheme val="minor"/>
      </rPr>
      <t>O/N</t>
    </r>
  </si>
  <si>
    <r>
      <t xml:space="preserve">Au cours des 12 derniers mois, combien de temps au total, avez-vous souffert au niveau des zones du corps suivantes* ?
</t>
    </r>
    <r>
      <rPr>
        <i/>
        <sz val="8"/>
        <rFont val="Calibri"/>
        <family val="2"/>
        <scheme val="minor"/>
      </rPr>
      <t>Pour chacune des zones du corps, cochez la case qui correspond le mieux à votre situation</t>
    </r>
    <r>
      <rPr>
        <sz val="8"/>
        <rFont val="Calibri"/>
        <family val="2"/>
        <scheme val="minor"/>
      </rPr>
      <t xml:space="preserve">
</t>
    </r>
    <r>
      <rPr>
        <sz val="8"/>
        <color theme="1" tint="0.499984740745262"/>
        <rFont val="Calibri"/>
        <family val="2"/>
        <scheme val="minor"/>
      </rPr>
      <t>Moins de 24 heures
De 1 à 7 jours
De 8 à 30 jours
Plus de 30 jours
En permanence</t>
    </r>
  </si>
  <si>
    <r>
      <t xml:space="preserve">Sciatique, avec des douleurs s'étendant plus bas que le genou : </t>
    </r>
    <r>
      <rPr>
        <sz val="8"/>
        <color theme="1" tint="0.499984740745262"/>
        <rFont val="Calibri"/>
        <family val="2"/>
        <scheme val="minor"/>
      </rPr>
      <t>O/N</t>
    </r>
  </si>
  <si>
    <r>
      <t xml:space="preserve">Sciatique, avec des douleurs ne dépassant pas le genou : </t>
    </r>
    <r>
      <rPr>
        <sz val="8"/>
        <color theme="1" tint="0.499984740745262"/>
        <rFont val="Calibri"/>
        <family val="2"/>
        <scheme val="minor"/>
      </rPr>
      <t>O/N</t>
    </r>
  </si>
  <si>
    <r>
      <t xml:space="preserve">Lumbago (douleur lombaire aiguë localisée) : </t>
    </r>
    <r>
      <rPr>
        <sz val="8"/>
        <color theme="1" tint="0.499984740745262"/>
        <rFont val="Calibri"/>
        <family val="2"/>
        <scheme val="minor"/>
      </rPr>
      <t>O/N</t>
    </r>
  </si>
  <si>
    <r>
      <t xml:space="preserve">Autre type de lombalgie : </t>
    </r>
    <r>
      <rPr>
        <sz val="8"/>
        <color theme="1" tint="0.499984740745262"/>
        <rFont val="Calibri"/>
        <family val="2"/>
        <scheme val="minor"/>
      </rPr>
      <t>O/N</t>
    </r>
  </si>
  <si>
    <r>
      <t xml:space="preserve">Au cours des 7 derniers jours, avez-vous eu des problèmes (courbatures, douleurs, gênes, engourdissements) au niveau des zones du corps suivantes ?
</t>
    </r>
    <r>
      <rPr>
        <i/>
        <sz val="8"/>
        <rFont val="Calibri"/>
        <family val="2"/>
        <scheme val="minor"/>
      </rPr>
      <t>Pour chacune des zones du corps, cochez la case correspondante</t>
    </r>
  </si>
  <si>
    <r>
      <t xml:space="preserve">Coude / avant-bras : </t>
    </r>
    <r>
      <rPr>
        <sz val="8"/>
        <color theme="1" tint="0.499984740745262"/>
        <rFont val="Calibri"/>
        <family val="2"/>
        <scheme val="minor"/>
      </rPr>
      <t>O/N</t>
    </r>
  </si>
  <si>
    <r>
      <t xml:space="preserve">Bas du dos  : </t>
    </r>
    <r>
      <rPr>
        <sz val="8"/>
        <color theme="1" tint="0.499984740745262"/>
        <rFont val="Calibri"/>
        <family val="2"/>
        <scheme val="minor"/>
      </rPr>
      <t>O/N</t>
    </r>
  </si>
  <si>
    <r>
      <t xml:space="preserve">Au moment où vous remplissez le questionnaire, comment évaluez-vous l’intensité de ce(s) problème(s) sur l'échelle ci-dessous ?
</t>
    </r>
    <r>
      <rPr>
        <i/>
        <sz val="8"/>
        <rFont val="Calibri"/>
        <family val="2"/>
        <scheme val="minor"/>
      </rPr>
      <t>Pour chacune des zones du corps, cochez la case qui correspond le mieux à votre situation</t>
    </r>
    <r>
      <rPr>
        <b/>
        <sz val="8"/>
        <rFont val="Calibri"/>
        <family val="2"/>
        <scheme val="minor"/>
      </rPr>
      <t xml:space="preserve">
</t>
    </r>
    <r>
      <rPr>
        <sz val="8"/>
        <color theme="1" tint="0.499984740745262"/>
        <rFont val="Calibri"/>
        <family val="2"/>
        <scheme val="minor"/>
      </rPr>
      <t>Ni gêne, ni douleur | 0 | 1 | 2 | 3 | 4 | 5 | 6 | 7 | 8 | 9 | 10 | Douleur maximale imaginable</t>
    </r>
  </si>
  <si>
    <r>
      <t xml:space="preserve">Un problème de dos (hernie discale, sciatique…) ? </t>
    </r>
    <r>
      <rPr>
        <sz val="8"/>
        <color theme="1" tint="0.499984740745262"/>
        <rFont val="Calibri"/>
        <family val="2"/>
        <scheme val="minor"/>
      </rPr>
      <t>O/N</t>
    </r>
  </si>
  <si>
    <r>
      <t xml:space="preserve">Un problème de genou ? </t>
    </r>
    <r>
      <rPr>
        <sz val="8"/>
        <color theme="1" tint="0.499984740745262"/>
        <rFont val="Calibri"/>
        <family val="2"/>
        <scheme val="minor"/>
      </rPr>
      <t>O/N</t>
    </r>
  </si>
  <si>
    <r>
      <t xml:space="preserve">Un problème touchant le bras ou la main (par exemple syndrome du canal carpien) ? </t>
    </r>
    <r>
      <rPr>
        <sz val="8"/>
        <color theme="1" tint="0.499984740745262"/>
        <rFont val="Calibri"/>
        <family val="2"/>
        <scheme val="minor"/>
      </rPr>
      <t>O/N</t>
    </r>
  </si>
  <si>
    <r>
      <t xml:space="preserve">Un problème d'épaule ? </t>
    </r>
    <r>
      <rPr>
        <sz val="8"/>
        <color theme="1" tint="0.499984740745262"/>
        <rFont val="Calibri"/>
        <family val="2"/>
        <scheme val="minor"/>
      </rPr>
      <t>O/N</t>
    </r>
  </si>
  <si>
    <r>
      <t xml:space="preserve">Un autre problème touchant les articulations ? </t>
    </r>
    <r>
      <rPr>
        <sz val="8"/>
        <color theme="1" tint="0.499984740745262"/>
        <rFont val="Calibri"/>
        <family val="2"/>
        <scheme val="minor"/>
      </rPr>
      <t>O/N</t>
    </r>
    <r>
      <rPr>
        <sz val="8"/>
        <rFont val="Calibri"/>
        <family val="2"/>
        <scheme val="minor"/>
      </rPr>
      <t xml:space="preserve">, Si oui, précisez pour quelle articulation : </t>
    </r>
  </si>
  <si>
    <r>
      <t xml:space="preserve">Avez-vous arrêté définitivement de travailler, avant la date officielle de la retraite, pour un problème de dos ou un autre problème touchant les articulations ? </t>
    </r>
    <r>
      <rPr>
        <sz val="8"/>
        <color theme="1" tint="0.499984740745262"/>
        <rFont val="Calibri"/>
        <family val="2"/>
        <scheme val="minor"/>
      </rPr>
      <t>O/N</t>
    </r>
    <r>
      <rPr>
        <b/>
        <sz val="8"/>
        <rFont val="Calibri"/>
        <family val="2"/>
        <scheme val="minor"/>
      </rPr>
      <t xml:space="preserve">
</t>
    </r>
    <r>
      <rPr>
        <sz val="8"/>
        <rFont val="Calibri"/>
        <family val="2"/>
        <scheme val="minor"/>
      </rPr>
      <t>Si oui précisez pour quel problème de santé :</t>
    </r>
  </si>
  <si>
    <r>
      <t xml:space="preserve">Les impressions suivantes sont ressenties par la plupart des gens. [Au cours de la dernière semaine]*, indiquez la fréquence avec laquelle vous avez éprouvé les sentiments ou eu les comportements décrits dans cette liste. 
</t>
    </r>
    <r>
      <rPr>
        <i/>
        <sz val="8"/>
        <rFont val="Calibri"/>
        <family val="2"/>
        <scheme val="minor"/>
      </rPr>
      <t>Cochez la case qui correspond le mieux à votre situation.</t>
    </r>
    <r>
      <rPr>
        <sz val="8"/>
        <rFont val="Calibri"/>
        <family val="2"/>
        <scheme val="minor"/>
      </rPr>
      <t xml:space="preserve">
</t>
    </r>
    <r>
      <rPr>
        <sz val="8"/>
        <color theme="1" tint="0.499984740745262"/>
        <rFont val="Calibri"/>
        <family val="2"/>
        <scheme val="minor"/>
      </rPr>
      <t>Jamais, très rarement (moins d'1 jour)
Occasionnellement (1 à 2 jours)
Assez souvent (3 à 4 jours)
Fréquemment, tout le temps (5 à 7 jours)</t>
    </r>
  </si>
  <si>
    <r>
      <t xml:space="preserve">Au cours du dernier mois, indiquez combien de jours :
</t>
    </r>
    <r>
      <rPr>
        <sz val="8"/>
        <color theme="1" tint="0.499984740745262"/>
        <rFont val="Calibri"/>
        <family val="2"/>
        <scheme val="minor"/>
      </rPr>
      <t>Jamais
1 à 3 jours
4 à 7 jours
8 à 14 jours
15 à 21 jours
22 à 31 jours</t>
    </r>
  </si>
  <si>
    <r>
      <rPr>
        <b/>
        <sz val="8"/>
        <rFont val="Calibri"/>
        <family val="2"/>
        <scheme val="minor"/>
      </rPr>
      <t>Au cours de la dernière semaine (en dehors du week-end), combien de temps avez-vous dormi en moyenne par nuit ?</t>
    </r>
    <r>
      <rPr>
        <sz val="8"/>
        <color theme="1" tint="0.499984740745262"/>
        <rFont val="Calibri"/>
        <family val="2"/>
        <scheme val="minor"/>
      </rPr>
      <t xml:space="preserve">
|__|__| heures / |__|__| minutes</t>
    </r>
  </si>
  <si>
    <r>
      <rPr>
        <b/>
        <sz val="8"/>
        <rFont val="Calibri"/>
        <family val="2"/>
        <scheme val="minor"/>
      </rPr>
      <t>Au cours de la dernière semaine (en dehors du week-end), combien de temps avez-vous dormi en moyenne par nuit ?</t>
    </r>
    <r>
      <rPr>
        <sz val="8"/>
        <color theme="1" tint="0.499984740745262"/>
        <rFont val="Calibri"/>
        <family val="2"/>
        <scheme val="minor"/>
      </rPr>
      <t xml:space="preserve">
Moins de 5 heures / 5 h 30 / 6 h / 6 h 30 / 7 h / 7 h 30 / 8 h / 8 h 30 / 9 h / 9 h 30 / 10 h et plus</t>
    </r>
  </si>
  <si>
    <r>
      <rPr>
        <b/>
        <sz val="8"/>
        <rFont val="Calibri"/>
        <family val="2"/>
        <scheme val="minor"/>
      </rPr>
      <t>Pouvez-vous monter ou descendre un étage d’escalier sans l'aide d'une autre personne ?</t>
    </r>
    <r>
      <rPr>
        <sz val="8"/>
        <rFont val="Calibri"/>
        <family val="2"/>
        <scheme val="minor"/>
      </rPr>
      <t xml:space="preserve">
</t>
    </r>
    <r>
      <rPr>
        <sz val="8"/>
        <color theme="1" tint="0.499984740745262"/>
        <rFont val="Calibri"/>
        <family val="2"/>
        <scheme val="minor"/>
      </rPr>
      <t>Non, il me faut l'aide de quelqu'un
Non, il me faut l'aide de quelqu'un
Non, je ne me déplace qu’en fauteuil roulant
Ne veut pas répondre
Ne sait pas</t>
    </r>
  </si>
  <si>
    <r>
      <t xml:space="preserve">Pouvez-vous monter ou descendre seul(e) un étage d’escalier ?
</t>
    </r>
    <r>
      <rPr>
        <sz val="8"/>
        <color theme="1" tint="0.499984740745262"/>
        <rFont val="Calibri"/>
        <family val="2"/>
        <scheme val="minor"/>
      </rPr>
      <t>Oui, sans aucune difficulté
Oui, mais avec quelques difficultés
Oui, mais avec beaucoup de difficultés
Non</t>
    </r>
  </si>
  <si>
    <r>
      <rPr>
        <b/>
        <sz val="8"/>
        <rFont val="Calibri"/>
        <family val="2"/>
        <scheme val="minor"/>
      </rPr>
      <t>Si non</t>
    </r>
    <r>
      <rPr>
        <sz val="8"/>
        <rFont val="Calibri"/>
        <family val="2"/>
        <scheme val="minor"/>
      </rPr>
      <t>, pouvez-vous le faire avec l'aide d'une autre personne ?</t>
    </r>
    <r>
      <rPr>
        <sz val="8"/>
        <color theme="1" tint="0.499984740745262"/>
        <rFont val="Calibri"/>
        <family val="2"/>
        <scheme val="minor"/>
      </rPr>
      <t xml:space="preserve"> O/N</t>
    </r>
  </si>
  <si>
    <r>
      <t xml:space="preserve">Pouvez-vous marcher un kilomètre seul(e) sans vous arrêter et sans être gravement incommodé(e) ? </t>
    </r>
    <r>
      <rPr>
        <sz val="8"/>
        <color theme="1" tint="0.499984740745262"/>
        <rFont val="Calibri"/>
        <family val="2"/>
        <scheme val="minor"/>
      </rPr>
      <t xml:space="preserve">O/N </t>
    </r>
    <r>
      <rPr>
        <b/>
        <sz val="8"/>
        <rFont val="Calibri"/>
        <family val="2"/>
        <scheme val="minor"/>
      </rPr>
      <t xml:space="preserve">
</t>
    </r>
  </si>
  <si>
    <r>
      <t xml:space="preserve">Pouvez-vous marcher un kilomètre seul(e) sans vous arrêter (en marchant avec ou sans cannes, béquilles…) ?
</t>
    </r>
    <r>
      <rPr>
        <sz val="8"/>
        <color theme="1" tint="0.499984740745262"/>
        <rFont val="Calibri"/>
        <family val="2"/>
        <scheme val="minor"/>
      </rPr>
      <t>Oui, sans aucune difficulté
Oui, mais avec quelques difficultés
Oui, mais avec beaucoup de difficultés
Non</t>
    </r>
    <r>
      <rPr>
        <b/>
        <sz val="8"/>
        <color theme="1" tint="0.499984740745262"/>
        <rFont val="Arial"/>
        <family val="2"/>
      </rPr>
      <t/>
    </r>
  </si>
  <si>
    <r>
      <t>Si non,</t>
    </r>
    <r>
      <rPr>
        <sz val="8"/>
        <rFont val="Calibri"/>
        <family val="2"/>
        <scheme val="minor"/>
      </rPr>
      <t xml:space="preserve"> pouvez-vous le faire avec l'aide d'une autre personne ?</t>
    </r>
    <r>
      <rPr>
        <b/>
        <sz val="8"/>
        <rFont val="Calibri"/>
        <family val="2"/>
        <scheme val="minor"/>
      </rPr>
      <t xml:space="preserve"> </t>
    </r>
    <r>
      <rPr>
        <sz val="8"/>
        <color theme="1" tint="0.499984740745262"/>
        <rFont val="Calibri"/>
        <family val="2"/>
        <scheme val="minor"/>
      </rPr>
      <t>O/N</t>
    </r>
  </si>
  <si>
    <r>
      <t xml:space="preserve">Pouvez-vous porter un objet de 5 kilos sur une distance de 10 mètres (par exemple un filet de provisions, un cartable) ?
</t>
    </r>
    <r>
      <rPr>
        <sz val="8"/>
        <color theme="1" tint="0.499984740745262"/>
        <rFont val="Calibri"/>
        <family val="2"/>
        <scheme val="minor"/>
      </rPr>
      <t>Oui, sans aucune difficulté
Oui, sans trop de difficulté
Oui, mais avec beaucoup de difficultés
Non
Ne veut pas répondre
Ne sait pas</t>
    </r>
  </si>
  <si>
    <r>
      <t xml:space="preserve">Pouvez-vous porter seul(e) un objet de 5 kilos sur une distance de 10 mètres (par exemple un filet de provisions, un cartable) ?
</t>
    </r>
    <r>
      <rPr>
        <sz val="8"/>
        <color theme="1" tint="0.499984740745262"/>
        <rFont val="Calibri"/>
        <family val="2"/>
        <scheme val="minor"/>
      </rPr>
      <t>Oui sans aucune difficulté
Oui, mais avec quelques difficultés
Oui, mais avec beaucoup de difficultés
Non</t>
    </r>
  </si>
  <si>
    <r>
      <rPr>
        <b/>
        <sz val="8"/>
        <rFont val="Calibri"/>
        <family val="2"/>
        <scheme val="minor"/>
      </rPr>
      <t>Si non,</t>
    </r>
    <r>
      <rPr>
        <sz val="8"/>
        <rFont val="Calibri"/>
        <family val="2"/>
        <scheme val="minor"/>
      </rPr>
      <t xml:space="preserve"> pouvez-vous le faire avec l'aide d'une autre personne ? </t>
    </r>
    <r>
      <rPr>
        <sz val="8"/>
        <color theme="1" tint="0.499984740745262"/>
        <rFont val="Calibri"/>
        <family val="2"/>
        <scheme val="minor"/>
      </rPr>
      <t>O/N</t>
    </r>
  </si>
  <si>
    <r>
      <t xml:space="preserve">De lecture (y compris avec des lunettes) </t>
    </r>
    <r>
      <rPr>
        <sz val="8"/>
        <color theme="1" tint="0.499984740745262"/>
        <rFont val="Calibri"/>
        <family val="2"/>
        <scheme val="minor"/>
      </rPr>
      <t>O/N</t>
    </r>
  </si>
  <si>
    <r>
      <t xml:space="preserve">D'écriture (y compris avec des lunettes) </t>
    </r>
    <r>
      <rPr>
        <sz val="8"/>
        <color theme="1" tint="0.499984740745262"/>
        <rFont val="Calibri"/>
        <family val="2"/>
        <scheme val="minor"/>
      </rPr>
      <t>O/N</t>
    </r>
  </si>
  <si>
    <r>
      <t xml:space="preserve">De calcul </t>
    </r>
    <r>
      <rPr>
        <sz val="8"/>
        <color theme="1" tint="0.499984740745262"/>
        <rFont val="Calibri"/>
        <family val="2"/>
        <scheme val="minor"/>
      </rPr>
      <t>O/N</t>
    </r>
  </si>
  <si>
    <r>
      <t xml:space="preserve">Avez-vous besoin d’une aide pour vous occuper des papiers, des démarches administratives (exemples : chèques, feuilles de soins…)
</t>
    </r>
    <r>
      <rPr>
        <sz val="8"/>
        <color theme="1" tint="0.499984740745262"/>
        <rFont val="Calibri"/>
        <family val="2"/>
        <scheme val="minor"/>
      </rPr>
      <t>Jamais
Parfois
Souvent
Toujours</t>
    </r>
  </si>
  <si>
    <r>
      <t xml:space="preserve">Remplissez-vous ce questionnaire ?
</t>
    </r>
    <r>
      <rPr>
        <sz val="8"/>
        <color theme="1" tint="0.499984740745262"/>
        <rFont val="Calibri"/>
        <family val="2"/>
        <scheme val="minor"/>
      </rPr>
      <t>Vous-même
Avec l'aide d'un proche
Avec l'aide d'une personne du Centre d'Examens de santé</t>
    </r>
  </si>
  <si>
    <r>
      <t>Rencontrez-vous parfois un travailleur social (assistant(e) social(e), éducateur(trice)) pour vous-même* ?</t>
    </r>
    <r>
      <rPr>
        <sz val="8"/>
        <color theme="1" tint="0.499984740745262"/>
        <rFont val="Calibri"/>
        <family val="2"/>
        <scheme val="minor"/>
      </rPr>
      <t xml:space="preserve"> O/N</t>
    </r>
  </si>
  <si>
    <r>
      <t xml:space="preserve">De quelle zone géographique êtes-vous originaire ?
</t>
    </r>
    <r>
      <rPr>
        <sz val="8"/>
        <color theme="0" tint="-0.499984740745262"/>
        <rFont val="Calibri"/>
        <family val="2"/>
        <scheme val="minor"/>
      </rPr>
      <t>France métropolitaine
DOM-TOM
Europe
Afrique du Nord
Afrique noire (ou subsaharienne)
Asie
Autre
Ne peut pas répondre</t>
    </r>
  </si>
  <si>
    <r>
      <t>Si vous n'êtes pas né(e) en France, à quel âge y êtes-vous arrivé(e) ?</t>
    </r>
    <r>
      <rPr>
        <sz val="8"/>
        <color theme="1" tint="0.499984740745262"/>
        <rFont val="Calibri"/>
        <family val="2"/>
        <scheme val="minor"/>
      </rPr>
      <t xml:space="preserve"> I__I__I ans</t>
    </r>
  </si>
  <si>
    <r>
      <t xml:space="preserve">Quelle est votre nationalité ?
</t>
    </r>
    <r>
      <rPr>
        <sz val="8"/>
        <color theme="0" tint="-0.499984740745262"/>
        <rFont val="Calibri"/>
        <family val="2"/>
        <scheme val="minor"/>
      </rPr>
      <t>Français(e) de naissance
Devenu(e) français(e) par acquisition (naturalisation)
De nationalité étrangère</t>
    </r>
  </si>
  <si>
    <r>
      <t xml:space="preserve">De quelle zone géographique votre père est-il originaire ?
</t>
    </r>
    <r>
      <rPr>
        <sz val="8"/>
        <color theme="0" tint="-0.499984740745262"/>
        <rFont val="Calibri"/>
        <family val="2"/>
        <scheme val="minor"/>
      </rPr>
      <t>France métropolitaine
DOM-TOM
Europe
Afrique du Nord
Afrique noire (ou subsaharienne)
Asie
Autre
Ne peut pas répondre</t>
    </r>
  </si>
  <si>
    <r>
      <t xml:space="preserve">De quelle zone géographique votre mère est-elle originaire ?
</t>
    </r>
    <r>
      <rPr>
        <sz val="8"/>
        <color theme="0" tint="-0.499984740745262"/>
        <rFont val="Calibri"/>
        <family val="2"/>
        <scheme val="minor"/>
      </rPr>
      <t>France métropolitaine
DOM-TOM
Europe
Afrique du Nord
Afrique noire (ou subsaharienne)
Asie
Autre
Ne peut pas répondre</t>
    </r>
  </si>
  <si>
    <r>
      <t xml:space="preserve">Quelle était la catégorie socioprofessionnelle de votre père pendant votre adolescence ?
</t>
    </r>
    <r>
      <rPr>
        <sz val="8"/>
        <color theme="0" tint="-0.499984740745262"/>
        <rFont val="Calibri"/>
        <family val="2"/>
        <scheme val="minor"/>
      </rPr>
      <t>Agriculteur exploitant
Artisan, commerçant, chef d'entreprise
Cadre, profession intellectuelle supérieure (ingénieur, médecin…)
Profession intermédiaire (professeur des école, infirmier, assistant social, technicien, contremaître, agent de maîtrise…)
Employé (employé de bureau ou de commerce, garde d'enfants, agent de service…)
Ouvrier
Au foyer, sans profession
Autre, précisez :
Ne peut pas répondre</t>
    </r>
  </si>
  <si>
    <r>
      <t xml:space="preserve">Quelle était la catégorie socioprofessionnelle de votre mère pendant votre adolescence ?
</t>
    </r>
    <r>
      <rPr>
        <sz val="8"/>
        <color theme="0" tint="-0.499984740745262"/>
        <rFont val="Calibri"/>
        <family val="2"/>
        <scheme val="minor"/>
      </rPr>
      <t>Agricultrice exploitante ou conjointe sur exploitation
Artisan, commerçante, chef d'entreprise ou conjointe collaboratrice
Cadre, profession intellectuelle supérieure (ingénieur, médecin…)
Profession intermédiaire (professeure des écoles, infirmier, assistante sociale, technicienne, contremaître, agent de maîtrise…)
Employée (employée de bureau ou de commerce, garde d'enfants, agent de service…)
Ouvrière
Au foyer, sans profession
Autre, précisez :
Ne peut pas répondre</t>
    </r>
  </si>
  <si>
    <r>
      <t xml:space="preserve">Quel est le niveau d'études le plus élevé que vous ayez atteint, avec ou sans obtention de diplôme ?
</t>
    </r>
    <r>
      <rPr>
        <sz val="8"/>
        <color theme="1" tint="0.499984740745262"/>
        <rFont val="Calibri"/>
        <family val="2"/>
        <scheme val="minor"/>
      </rPr>
      <t>Enseignement primaire
Niveau collège (1er cycle de l'enseignement secondaire)
Enseignement technique court : CAP, BEP
Niveau lycée (enseignement général, technologique ou professionnel)
Premier cycle de l'enseignement supérieur
Deuxième et troisième cycle de l'enseignement supérieur, grande école, école d'ingénieur, 
de commerce
Autre, précisez :</t>
    </r>
  </si>
  <si>
    <r>
      <t xml:space="preserve">Quel est le diplôme le plus élevé que vous ayez obtenu ?
</t>
    </r>
    <r>
      <rPr>
        <sz val="8"/>
        <color theme="0" tint="-0.499984740745262"/>
        <rFont val="Calibri"/>
        <family val="2"/>
        <scheme val="minor"/>
      </rPr>
      <t xml:space="preserve">Sans diplôme
Certificat de formation générale (CFG), Certificat d'études primaires, Diplôme national du brevet (BEPC ou Brevet des Collèges)
Certificat d'aptitude professionnelle (CAP), Brevet d'études professionnelles (BEP)
Baccalauréat ou diplôme équivalent (a)
Niveau Bac + 2 ou + 3 (b)
Niveau Bac + 4 (c) 
Bac + 5 ou plus (d)
Autre, précisez : </t>
    </r>
  </si>
  <si>
    <r>
      <t xml:space="preserve">Ce diplôme a-t-il été obtenu dans le cadre d'une validation des acquis professionnels ? 
</t>
    </r>
    <r>
      <rPr>
        <sz val="8"/>
        <color theme="1" tint="0.499984740745262"/>
        <rFont val="Calibri"/>
        <family val="2"/>
        <scheme val="minor"/>
      </rPr>
      <t>O/N/Ne sait pas</t>
    </r>
  </si>
  <si>
    <r>
      <t xml:space="preserve">Quelle est votre profession ? 
</t>
    </r>
    <r>
      <rPr>
        <sz val="8"/>
        <rFont val="Calibri"/>
        <family val="2"/>
        <scheme val="minor"/>
      </rPr>
      <t xml:space="preserve">Si vous occupez actuellement un emploi, indiquer la situation qui lui correspond le mieux. Si vous n’occupez pas d’emploi actuellement (retraite, chômage, arrêt volontaire d’activité...) indiquez la profession que vous avez occupée le plus longtemps :
</t>
    </r>
    <r>
      <rPr>
        <sz val="8"/>
        <color theme="1" tint="0.499984740745262"/>
        <rFont val="Calibri"/>
        <family val="2"/>
        <scheme val="minor"/>
      </rPr>
      <t xml:space="preserve">Agriculteur exploitant
Artisan, commerçant, chef d'entreprise
Cadre (exemples : professeur, ingénieur, médecin…)
Profession intermédiaire (exemples : instituteur, infirmier, assistante sociale, technicien, contremaître, contrôleur PTT, agent de maîtrise…)
Employé (exemples : employé de bureau, employé de commerce, nourrice, agent de service, agent d'exploitation des PTT)
Ouvrier
Autre, précisez : </t>
    </r>
  </si>
  <si>
    <r>
      <t xml:space="preserve">avec votre conjoint(e) ? </t>
    </r>
    <r>
      <rPr>
        <sz val="8"/>
        <color theme="1" tint="0.499984740745262"/>
        <rFont val="Calibri"/>
        <family val="2"/>
        <scheme val="minor"/>
      </rPr>
      <t>O/N</t>
    </r>
  </si>
  <si>
    <r>
      <t xml:space="preserve">avec vos enfants ou ceux de votre conjoint(e) ? </t>
    </r>
    <r>
      <rPr>
        <sz val="8"/>
        <color theme="1" tint="0.499984740745262"/>
        <rFont val="Calibri"/>
        <family val="2"/>
        <scheme val="minor"/>
      </rPr>
      <t>O/N</t>
    </r>
  </si>
  <si>
    <r>
      <t xml:space="preserve">avec d'autres personnes (familles, amis…) ? </t>
    </r>
    <r>
      <rPr>
        <sz val="8"/>
        <color theme="1" tint="0.499984740745262"/>
        <rFont val="Calibri"/>
        <family val="2"/>
        <scheme val="minor"/>
      </rPr>
      <t>O/N</t>
    </r>
  </si>
  <si>
    <r>
      <t xml:space="preserve">Si vous vivez en couple, quelle est l'année de naissance de votre conjoint(e) ? 
</t>
    </r>
    <r>
      <rPr>
        <sz val="8"/>
        <color theme="1" tint="0.499984740745262"/>
        <rFont val="Calibri"/>
        <family val="2"/>
        <scheme val="minor"/>
      </rPr>
      <t>I__I__I__I__I</t>
    </r>
  </si>
  <si>
    <r>
      <t xml:space="preserve">Si vous ne vivez pas en couple au sein de votre foyer, avez-vous une relation amoureuse, sentimentale suivie (qui compte beaucoup pour vous) ? </t>
    </r>
    <r>
      <rPr>
        <b/>
        <sz val="8"/>
        <color theme="1" tint="0.499984740745262"/>
        <rFont val="Calibri"/>
        <family val="2"/>
        <scheme val="minor"/>
      </rPr>
      <t>O/N</t>
    </r>
  </si>
  <si>
    <r>
      <t xml:space="preserve">Combien de personnes, vous compris, vivent actuellement dans votre foyer ?
</t>
    </r>
    <r>
      <rPr>
        <sz val="8"/>
        <color theme="1" tint="0.499984740745262"/>
        <rFont val="Calibri"/>
        <family val="2"/>
        <scheme val="minor"/>
      </rPr>
      <t>I__I__I personne(s)</t>
    </r>
  </si>
  <si>
    <r>
      <t xml:space="preserve">Combien d'enfants vivent actuellement dans votre foyer ? 
</t>
    </r>
    <r>
      <rPr>
        <sz val="8"/>
        <color theme="1" tint="0.499984740745262"/>
        <rFont val="Calibri"/>
        <family val="2"/>
        <scheme val="minor"/>
      </rPr>
      <t>I__I__I enfant(s) vivant au foyer</t>
    </r>
  </si>
  <si>
    <r>
      <t xml:space="preserve">Combien d'ascendants (ex. : grands-parents ou parents) vivent actuellement dans votre foyer ? 
</t>
    </r>
    <r>
      <rPr>
        <sz val="8"/>
        <color theme="1" tint="0.499984740745262"/>
        <rFont val="Calibri"/>
        <family val="2"/>
        <scheme val="minor"/>
      </rPr>
      <t>I__I__I ascendant(s) vivant au foyer</t>
    </r>
  </si>
  <si>
    <r>
      <t xml:space="preserve">Au total, combien avez-vous d'enfants (habitant ou pas au domicile familial) ? 
</t>
    </r>
    <r>
      <rPr>
        <sz val="8"/>
        <color theme="1" tint="0.499984740745262"/>
        <rFont val="Calibri"/>
        <family val="2"/>
        <scheme val="minor"/>
      </rPr>
      <t>I__I__I enfant(s)</t>
    </r>
  </si>
  <si>
    <r>
      <t xml:space="preserve">- </t>
    </r>
    <r>
      <rPr>
        <b/>
        <sz val="8"/>
        <rFont val="Calibri"/>
        <family val="2"/>
        <scheme val="minor"/>
      </rPr>
      <t xml:space="preserve">En couple </t>
    </r>
    <r>
      <rPr>
        <sz val="8"/>
        <rFont val="Calibri"/>
        <family val="2"/>
        <scheme val="minor"/>
      </rPr>
      <t>:</t>
    </r>
    <r>
      <rPr>
        <sz val="8"/>
        <color theme="1" tint="0.499984740745262"/>
        <rFont val="Calibri"/>
        <family val="2"/>
        <scheme val="minor"/>
      </rPr>
      <t xml:space="preserve"> O/N</t>
    </r>
    <r>
      <rPr>
        <sz val="8"/>
        <rFont val="Calibri"/>
        <family val="2"/>
        <scheme val="minor"/>
      </rPr>
      <t xml:space="preserve">
</t>
    </r>
    <r>
      <rPr>
        <b/>
        <sz val="8"/>
        <rFont val="Calibri"/>
        <family val="2"/>
        <scheme val="minor"/>
      </rPr>
      <t xml:space="preserve">    Si non</t>
    </r>
    <r>
      <rPr>
        <sz val="8"/>
        <rFont val="Calibri"/>
        <family val="2"/>
        <scheme val="minor"/>
      </rPr>
      <t xml:space="preserve">, avez-vous une relation amoureuse, sentimentale suivie ? </t>
    </r>
    <r>
      <rPr>
        <sz val="8"/>
        <color theme="1" tint="0.499984740745262"/>
        <rFont val="Calibri"/>
        <family val="2"/>
        <scheme val="minor"/>
      </rPr>
      <t>O/N</t>
    </r>
  </si>
  <si>
    <r>
      <t xml:space="preserve">- </t>
    </r>
    <r>
      <rPr>
        <b/>
        <sz val="8"/>
        <rFont val="Calibri"/>
        <family val="2"/>
        <scheme val="minor"/>
      </rPr>
      <t>Avec vos enfants ou ceux de votre conjoint(e</t>
    </r>
    <r>
      <rPr>
        <sz val="8"/>
        <rFont val="Calibri"/>
        <family val="2"/>
        <scheme val="minor"/>
      </rPr>
      <t xml:space="preserve">) : </t>
    </r>
    <r>
      <rPr>
        <sz val="8"/>
        <color theme="1" tint="0.499984740745262"/>
        <rFont val="Calibri"/>
        <family val="2"/>
        <scheme val="minor"/>
      </rPr>
      <t>O/N</t>
    </r>
    <r>
      <rPr>
        <sz val="8"/>
        <rFont val="Calibri"/>
        <family val="2"/>
        <scheme val="minor"/>
      </rPr>
      <t xml:space="preserve">
</t>
    </r>
    <r>
      <rPr>
        <b/>
        <sz val="8"/>
        <rFont val="Calibri"/>
        <family val="2"/>
        <scheme val="minor"/>
      </rPr>
      <t xml:space="preserve">    Si oui, </t>
    </r>
    <r>
      <rPr>
        <sz val="8"/>
        <rFont val="Calibri"/>
        <family val="2"/>
        <scheme val="minor"/>
      </rPr>
      <t>combien ?</t>
    </r>
    <r>
      <rPr>
        <sz val="8"/>
        <color theme="1" tint="0.499984740745262"/>
        <rFont val="Calibri"/>
        <family val="2"/>
        <scheme val="minor"/>
      </rPr>
      <t xml:space="preserve"> |__|__| enfant(s)</t>
    </r>
  </si>
  <si>
    <r>
      <t xml:space="preserve">- </t>
    </r>
    <r>
      <rPr>
        <b/>
        <sz val="8"/>
        <rFont val="Calibri"/>
        <family val="2"/>
        <scheme val="minor"/>
      </rPr>
      <t xml:space="preserve">Avec d'autres personnes (famille, amis…) </t>
    </r>
    <r>
      <rPr>
        <sz val="8"/>
        <rFont val="Calibri"/>
        <family val="2"/>
        <scheme val="minor"/>
      </rPr>
      <t xml:space="preserve">: </t>
    </r>
    <r>
      <rPr>
        <sz val="8"/>
        <color theme="1" tint="0.499984740745262"/>
        <rFont val="Calibri"/>
        <family val="2"/>
        <scheme val="minor"/>
      </rPr>
      <t>O/N</t>
    </r>
    <r>
      <rPr>
        <sz val="8"/>
        <rFont val="Calibri"/>
        <family val="2"/>
        <scheme val="minor"/>
      </rPr>
      <t xml:space="preserve">, </t>
    </r>
    <r>
      <rPr>
        <b/>
        <sz val="8"/>
        <rFont val="Calibri"/>
        <family val="2"/>
        <scheme val="minor"/>
      </rPr>
      <t>si oui :</t>
    </r>
    <r>
      <rPr>
        <sz val="8"/>
        <rFont val="Calibri"/>
        <family val="2"/>
        <scheme val="minor"/>
      </rPr>
      <t xml:space="preserve">
    Avec combien d'ascendants (parent, beaux parents ou grands-parents) ?</t>
    </r>
    <r>
      <rPr>
        <sz val="8"/>
        <color theme="1" tint="0.499984740745262"/>
        <rFont val="Calibri"/>
        <family val="2"/>
        <scheme val="minor"/>
      </rPr>
      <t xml:space="preserve"> |__|__|</t>
    </r>
    <r>
      <rPr>
        <sz val="8"/>
        <rFont val="Calibri"/>
        <family val="2"/>
        <scheme val="minor"/>
      </rPr>
      <t xml:space="preserve">
    Avec combien de personnes autres que les ascendants ?</t>
    </r>
    <r>
      <rPr>
        <sz val="8"/>
        <color theme="1" tint="0.499984740745262"/>
        <rFont val="Calibri"/>
        <family val="2"/>
        <scheme val="minor"/>
      </rPr>
      <t xml:space="preserve"> |__|__|</t>
    </r>
  </si>
  <si>
    <r>
      <t xml:space="preserve">Avez-vous ou avez-vous eu des enfants (biologiques ou adoptés) ? </t>
    </r>
    <r>
      <rPr>
        <sz val="8"/>
        <color theme="1" tint="0.499984740745262"/>
        <rFont val="Calibri"/>
        <family val="2"/>
        <scheme val="minor"/>
      </rPr>
      <t>O/N</t>
    </r>
  </si>
  <si>
    <r>
      <rPr>
        <b/>
        <sz val="8"/>
        <rFont val="Calibri"/>
        <family val="2"/>
        <scheme val="minor"/>
      </rPr>
      <t>Si oui,</t>
    </r>
    <r>
      <rPr>
        <sz val="8"/>
        <rFont val="Calibri"/>
        <family val="2"/>
        <scheme val="minor"/>
      </rPr>
      <t xml:space="preserve"> combien (qu'ils habitent ou pas à votre domicile) ?</t>
    </r>
    <r>
      <rPr>
        <sz val="8"/>
        <color theme="1" tint="0.499984740745262"/>
        <rFont val="Calibri"/>
        <family val="2"/>
        <scheme val="minor"/>
      </rPr>
      <t xml:space="preserve"> |__|__| enfant(s)</t>
    </r>
  </si>
  <si>
    <r>
      <t>Si vous vivez en couple, votre conjoint(e) a-t-il (elle) actuellement ou a déjà eu une activité professionnelle ?</t>
    </r>
    <r>
      <rPr>
        <b/>
        <sz val="8"/>
        <color theme="1" tint="0.499984740745262"/>
        <rFont val="Calibri"/>
        <family val="2"/>
        <scheme val="minor"/>
      </rPr>
      <t xml:space="preserve"> O/N</t>
    </r>
  </si>
  <si>
    <r>
      <rPr>
        <sz val="8"/>
        <rFont val="Calibri"/>
        <family val="2"/>
        <scheme val="minor"/>
      </rPr>
      <t>a) Si oui, quelle profession ?</t>
    </r>
    <r>
      <rPr>
        <b/>
        <sz val="8"/>
        <rFont val="Calibri"/>
        <family val="2"/>
        <scheme val="minor"/>
      </rPr>
      <t xml:space="preserve">
</t>
    </r>
    <r>
      <rPr>
        <sz val="8"/>
        <color theme="1" tint="0.499984740745262"/>
        <rFont val="Calibri"/>
        <family val="2"/>
        <scheme val="minor"/>
      </rPr>
      <t xml:space="preserve">Agriculteur exploitant
Artisan, commerçant, chef d'entreprise
Cadre (exemples : professeur, ingénieur, médecin…)
Profession intermédiaire (exemples : instituteur, infirmier, assistante sociale, technicien, contremaître, contrôleur PTT, agent de maîtrise…)
Employé (exemples : employé de bureau, employé de commerce, nourrice, agent de service, agent d'exploitation des PTT)
Ouvrier
Autre, précisez :  </t>
    </r>
  </si>
  <si>
    <r>
      <t xml:space="preserve">b) Si votre conjoint(e) n'a pas actuellement d'activité professionnelle, quelle est sa situation ?
</t>
    </r>
    <r>
      <rPr>
        <sz val="8"/>
        <color theme="1" tint="0.499984740745262"/>
        <rFont val="Calibri"/>
        <family val="2"/>
        <scheme val="minor"/>
      </rPr>
      <t xml:space="preserve">Demandeur d'emploi ou à la recherche d'un emploi
Retraité(e) ou retiré(e) des affaires
En formation (apprenti, étudiant, stage…)
Au foyer, sans profession
Ne travaille pas pour raison de santé (longue maladie, invalidité)
Autre, précisez : </t>
    </r>
  </si>
  <si>
    <r>
      <t>Quelle est la situation actuelle de votre conjoint(e) vis-à-vis de l'emploi ?</t>
    </r>
    <r>
      <rPr>
        <sz val="8"/>
        <rFont val="Calibri"/>
        <family val="2"/>
        <scheme val="minor"/>
      </rPr>
      <t xml:space="preserve"> 
</t>
    </r>
    <r>
      <rPr>
        <i/>
        <sz val="8"/>
        <rFont val="Calibri"/>
        <family val="2"/>
        <scheme val="minor"/>
      </rPr>
      <t>(plusieurs réponses possibles)</t>
    </r>
  </si>
  <si>
    <r>
      <rPr>
        <b/>
        <sz val="8"/>
        <rFont val="Calibri"/>
        <family val="2"/>
        <scheme val="minor"/>
      </rPr>
      <t>Quelle est la catégorie socioprofessionnelle actuelle de votre conjoint(e) ou celle qu'il (elle) a occupée le plus longtemps s'il (elle) n'occupe pas d'emploi actuellement (retraite, chômage…) ?</t>
    </r>
    <r>
      <rPr>
        <sz val="8"/>
        <color theme="0" tint="-0.499984740745262"/>
        <rFont val="Calibri"/>
        <family val="2"/>
        <scheme val="minor"/>
      </rPr>
      <t xml:space="preserve">
Agriculteur(trice) exploitant(e) ou conjoint(e) sur exploitation
Artisan, commerçant(e), chef d'entreprise ou conjoint(e) collaborateur(trice)
Cadre, profession intellectuelle supérieure (ingénieur, médecin…)
Profession intermédiaire (professeur des écoles, infirmier(ère), assistant(e) social(e), technicien(ne), contremaître, agent de maîtrise…)
Employé(e) (employé(e) de bureau ou de commerce, garde d'enfants, agent de service…)
Ouvrier(ère)
N'a jamais travaillé
Autre, précisez
</t>
    </r>
  </si>
  <si>
    <r>
      <rPr>
        <sz val="8"/>
        <rFont val="Calibri"/>
        <family val="2"/>
        <scheme val="minor"/>
      </rPr>
      <t xml:space="preserve">[pilote] </t>
    </r>
    <r>
      <rPr>
        <b/>
        <sz val="8"/>
        <rFont val="Calibri"/>
        <family val="2"/>
        <scheme val="minor"/>
      </rPr>
      <t>Quelle est l'origine de vos ressources personnelles ?</t>
    </r>
    <r>
      <rPr>
        <i/>
        <sz val="8"/>
        <rFont val="Calibri"/>
        <family val="2"/>
        <scheme val="minor"/>
      </rPr>
      <t xml:space="preserve"> 
(indiquer la ou les deux plus importantes)</t>
    </r>
    <r>
      <rPr>
        <b/>
        <sz val="8"/>
        <rFont val="Calibri"/>
        <family val="2"/>
        <scheme val="minor"/>
      </rPr>
      <t xml:space="preserve">
</t>
    </r>
    <r>
      <rPr>
        <sz val="8"/>
        <rFont val="Calibri"/>
        <family val="2"/>
        <scheme val="minor"/>
      </rPr>
      <t xml:space="preserve">[i1] </t>
    </r>
    <r>
      <rPr>
        <b/>
        <sz val="8"/>
        <rFont val="Calibri"/>
        <family val="2"/>
        <scheme val="minor"/>
      </rPr>
      <t>Quelle est l'origine de vos revenus personnels ?</t>
    </r>
    <r>
      <rPr>
        <i/>
        <sz val="8"/>
        <rFont val="Calibri"/>
        <family val="2"/>
        <scheme val="minor"/>
      </rPr>
      <t xml:space="preserve"> 
(plusieurs réponses possibles)</t>
    </r>
  </si>
  <si>
    <r>
      <rPr>
        <sz val="8"/>
        <rFont val="Calibri"/>
        <family val="2"/>
        <scheme val="minor"/>
      </rPr>
      <t>[pilote]</t>
    </r>
    <r>
      <rPr>
        <b/>
        <sz val="8"/>
        <rFont val="Calibri"/>
        <family val="2"/>
        <scheme val="minor"/>
      </rPr>
      <t xml:space="preserve"> Quel est le montant global des revenus mensuels nets de votre ménage ?
</t>
    </r>
    <r>
      <rPr>
        <i/>
        <sz val="8"/>
        <rFont val="Calibri"/>
        <family val="2"/>
        <scheme val="minor"/>
      </rPr>
      <t xml:space="preserve"> (c'est-à-dire la somme de tous les revenus, au cours d'une période de 12 mois et quelle qu'en soit la source, des personnes qui contribuent aux revenus de votre foyer ou vos propres revenus si vous vivez seul(e))</t>
    </r>
    <r>
      <rPr>
        <b/>
        <sz val="8"/>
        <rFont val="Calibri"/>
        <family val="2"/>
        <scheme val="minor"/>
      </rPr>
      <t xml:space="preserve">
</t>
    </r>
    <r>
      <rPr>
        <sz val="8"/>
        <rFont val="Calibri"/>
        <family val="2"/>
        <scheme val="minor"/>
      </rPr>
      <t xml:space="preserve">[i1] </t>
    </r>
    <r>
      <rPr>
        <b/>
        <sz val="8"/>
        <rFont val="Calibri"/>
        <family val="2"/>
        <scheme val="minor"/>
      </rPr>
      <t>Quel est le montant total des revenus mensuels nets de votre foyer</t>
    </r>
    <r>
      <rPr>
        <i/>
        <sz val="8"/>
        <rFont val="Calibri"/>
        <family val="2"/>
        <scheme val="minor"/>
      </rPr>
      <t xml:space="preserve"> (c'est-à-dire la somme des revenus des personnes de votre foyer ou vos propres revenus si vous vivez seul(e), quelle qu'en soit l'origine) </t>
    </r>
    <r>
      <rPr>
        <b/>
        <sz val="8"/>
        <rFont val="Calibri"/>
        <family val="2"/>
        <scheme val="minor"/>
      </rPr>
      <t xml:space="preserve">?
</t>
    </r>
    <r>
      <rPr>
        <sz val="8"/>
        <color theme="1" tint="0.499984740745262"/>
        <rFont val="Calibri"/>
        <family val="2"/>
        <scheme val="minor"/>
      </rPr>
      <t>moins de 450 €</t>
    </r>
    <r>
      <rPr>
        <sz val="8"/>
        <color theme="0" tint="-0.499984740745262"/>
        <rFont val="Calibri"/>
        <family val="2"/>
        <scheme val="minor"/>
      </rPr>
      <t xml:space="preserve">
de 450€ à moins de 1000 €
de 1000 € à moins de 1500 €
de 1500 € à moins de 2100 €
de 2100 € à moins de 2800 €
de 2800€ à 4200€
4200€ et plus
Ne sait pas répondre
Ne souhaite pas répondre</t>
    </r>
  </si>
  <si>
    <r>
      <t xml:space="preserve">Au total, combien de personnes (vous-même, conjoint(e), personne(s) à charge…) contribuent aux revenus de votre foyer quelle qu'en soit l'origine (salaire, retraite, prestation sociale, patrimoine...) ? 
</t>
    </r>
    <r>
      <rPr>
        <sz val="8"/>
        <color theme="1" tint="0.499984740745262"/>
        <rFont val="Calibri"/>
        <family val="2"/>
        <scheme val="minor"/>
      </rPr>
      <t>I__I__I personne(s) contribue(nt) au revenu du foyer</t>
    </r>
  </si>
  <si>
    <r>
      <t>Avez-vous payé l'impôt sur le revenu l'année passée ?</t>
    </r>
    <r>
      <rPr>
        <b/>
        <sz val="8"/>
        <color theme="1" tint="0.499984740745262"/>
        <rFont val="Calibri"/>
        <family val="2"/>
        <scheme val="minor"/>
      </rPr>
      <t xml:space="preserve"> O/N</t>
    </r>
  </si>
  <si>
    <r>
      <t>Actuellement, avez-vous un ou plusieurs emprunts en cours (immobiliers, prêts personnels, revolving, leasing, achats à crédit…) ?</t>
    </r>
    <r>
      <rPr>
        <sz val="8"/>
        <color theme="1" tint="0.499984740745262"/>
        <rFont val="Calibri"/>
        <family val="2"/>
        <scheme val="minor"/>
      </rPr>
      <t xml:space="preserve"> O/N</t>
    </r>
  </si>
  <si>
    <r>
      <t xml:space="preserve">Actuellement, avez-vous une ou plusieurs pensions alimentaires à verser à quelqu'un qui ne vit pas avec vous ? </t>
    </r>
    <r>
      <rPr>
        <sz val="8"/>
        <color theme="1" tint="0.499984740745262"/>
        <rFont val="Calibri"/>
        <family val="2"/>
        <scheme val="minor"/>
      </rPr>
      <t>O/N</t>
    </r>
  </si>
  <si>
    <r>
      <t>Au cours des 12 derniers mois, vous est-il déjà arrivé de renoncer, pour vous-même ou votre conjoint, à certains soins de santé pour des raisons financières ?</t>
    </r>
    <r>
      <rPr>
        <sz val="8"/>
        <color theme="1" tint="0.499984740745262"/>
        <rFont val="Calibri"/>
        <family val="2"/>
        <scheme val="minor"/>
      </rPr>
      <t xml:space="preserve"> O/N</t>
    </r>
  </si>
  <si>
    <r>
      <t>Au cours des 12 derniers mois, vous est-il déjà arrivé de renoncer, pour vos enfants, à certains soins de santé pour des raisons financières ?</t>
    </r>
    <r>
      <rPr>
        <sz val="8"/>
        <color theme="1" tint="0.499984740745262"/>
        <rFont val="Calibri"/>
        <family val="2"/>
        <scheme val="minor"/>
      </rPr>
      <t xml:space="preserve"> O/N/Non concerné(e)</t>
    </r>
  </si>
  <si>
    <r>
      <t xml:space="preserve">Y a-t-il des moments dans le mois où vous rencontrez des difficultés financières à faire face à vos besoins (alimentation, loyer, EDF, emprunts…) ?
</t>
    </r>
    <r>
      <rPr>
        <sz val="8"/>
        <color theme="1" tint="0.499984740745262"/>
        <rFont val="Calibri"/>
        <family val="2"/>
        <scheme val="minor"/>
      </rPr>
      <t>Non, et cela n’est jamais arrivé
Non, mais cela est arrivé dans le passé
Oui, depuis moins d'un an
Oui, depuis plusieurs années</t>
    </r>
  </si>
  <si>
    <r>
      <t xml:space="preserve">Avez-vous eu déjà des rapports sexuels ? </t>
    </r>
    <r>
      <rPr>
        <sz val="8"/>
        <color theme="1" tint="0.499984740745262"/>
        <rFont val="Calibri"/>
        <family val="2"/>
        <scheme val="minor"/>
      </rPr>
      <t>O/N/Ne souhaite pas répondre</t>
    </r>
  </si>
  <si>
    <r>
      <t xml:space="preserve">Ce premier rapport était-il :
</t>
    </r>
    <r>
      <rPr>
        <sz val="8"/>
        <color theme="1" tint="0.499984740745262"/>
        <rFont val="Calibri"/>
        <family val="2"/>
        <scheme val="minor"/>
      </rPr>
      <t>Quelque chose que vous souhaitiez à ce moment-là
Quelque chose que vous ne souhaitiez pas, mais que vous avez accepté
Quelque chose que vous avez été contraint(e) de faire contre votre volonté
Ne souhaite pas répondre</t>
    </r>
  </si>
  <si>
    <r>
      <rPr>
        <b/>
        <sz val="8"/>
        <rFont val="Calibri"/>
        <family val="2"/>
        <scheme val="minor"/>
      </rPr>
      <t>Au cours de votre vie, avez-vous été attiré(e) :</t>
    </r>
    <r>
      <rPr>
        <sz val="8"/>
        <rFont val="Calibri"/>
        <family val="2"/>
        <scheme val="minor"/>
      </rPr>
      <t xml:space="preserve">
</t>
    </r>
    <r>
      <rPr>
        <sz val="8"/>
        <color theme="1" tint="0.499984740745262"/>
        <rFont val="Calibri"/>
        <family val="2"/>
        <scheme val="minor"/>
      </rPr>
      <t>Uniquement par des hommes
Surtout par des hommes mais aussi par des femmes
Autant par des hommes que par des femmes
Surtout par des femmes mais aussi par des hommes
Uniquement par des femmes
Ne souhaite pas répondre</t>
    </r>
  </si>
  <si>
    <r>
      <t xml:space="preserve">Au cours de votre vie, avec combien de partenaires différents avez-vous eu des 
rapports sexuels ?
</t>
    </r>
    <r>
      <rPr>
        <sz val="8"/>
        <color theme="1" tint="0.499984740745262"/>
        <rFont val="Calibri"/>
        <family val="2"/>
        <scheme val="minor"/>
      </rPr>
      <t>I__I__I__I partenaire(s)/Ne souhaite pas répondre</t>
    </r>
  </si>
  <si>
    <r>
      <t xml:space="preserve">Au cours des 12 derniers mois, avez-vous eu un nouveau ou une nouvelle partenaire ? 
</t>
    </r>
    <r>
      <rPr>
        <sz val="8"/>
        <color theme="1" tint="0.499984740745262"/>
        <rFont val="Calibri"/>
        <family val="2"/>
        <scheme val="minor"/>
      </rPr>
      <t>O/N/Ne souhaite pas répondre</t>
    </r>
  </si>
  <si>
    <r>
      <t xml:space="preserve">a) Si oui : Vous avez parlé du Sida au début de cette relation ? </t>
    </r>
    <r>
      <rPr>
        <sz val="8"/>
        <color theme="1" tint="0.499984740745262"/>
        <rFont val="Calibri"/>
        <family val="2"/>
        <scheme val="minor"/>
      </rPr>
      <t>O/N</t>
    </r>
  </si>
  <si>
    <r>
      <t xml:space="preserve">b) Si oui : Vous avez utilisé un préservatif au début de cette relation ?
</t>
    </r>
    <r>
      <rPr>
        <sz val="8"/>
        <color theme="1" tint="0.499984740745262"/>
        <rFont val="Calibri"/>
        <family val="2"/>
        <scheme val="minor"/>
      </rPr>
      <t>Oui
non, d'un commun accord
non, j'ai refusé
non, mon (ma) partenaire a refusé</t>
    </r>
  </si>
  <si>
    <r>
      <rPr>
        <sz val="8"/>
        <rFont val="Calibri"/>
        <family val="2"/>
        <scheme val="minor"/>
      </rPr>
      <t xml:space="preserve">[pilote] </t>
    </r>
    <r>
      <rPr>
        <b/>
        <sz val="8"/>
        <rFont val="Calibri"/>
        <family val="2"/>
        <scheme val="minor"/>
      </rPr>
      <t xml:space="preserve">Au cours du mois dernier, diriez-vous que vous avez eu des rapports sexuels : 
</t>
    </r>
    <r>
      <rPr>
        <sz val="8"/>
        <rFont val="Calibri"/>
        <family val="2"/>
        <scheme val="minor"/>
      </rPr>
      <t xml:space="preserve">[i1] </t>
    </r>
    <r>
      <rPr>
        <b/>
        <sz val="8"/>
        <rFont val="Calibri"/>
        <family val="2"/>
        <scheme val="minor"/>
      </rPr>
      <t>Au cours du mois dernier, avez-vous eu des rapports sexuels ?</t>
    </r>
    <r>
      <rPr>
        <b/>
        <sz val="8"/>
        <color theme="1" tint="0.499984740745262"/>
        <rFont val="Calibri"/>
        <family val="2"/>
        <scheme val="minor"/>
      </rPr>
      <t xml:space="preserve"> 
</t>
    </r>
    <r>
      <rPr>
        <sz val="8"/>
        <color theme="1" tint="0.499984740745262"/>
        <rFont val="Calibri"/>
        <family val="2"/>
        <scheme val="minor"/>
      </rPr>
      <t>O/N/Ne souhaite pas répondre</t>
    </r>
  </si>
  <si>
    <r>
      <rPr>
        <b/>
        <sz val="8"/>
        <rFont val="Calibri"/>
        <family val="2"/>
        <scheme val="minor"/>
      </rPr>
      <t xml:space="preserve">Si oui, </t>
    </r>
    <r>
      <rPr>
        <sz val="8"/>
        <rFont val="Calibri"/>
        <family val="2"/>
        <scheme val="minor"/>
      </rPr>
      <t>était-ce :</t>
    </r>
    <r>
      <rPr>
        <sz val="8"/>
        <color theme="1" tint="0.499984740745262"/>
        <rFont val="Calibri"/>
        <family val="2"/>
        <scheme val="minor"/>
      </rPr>
      <t xml:space="preserve">
Moins d’une fois dans le mois (disparaît dans le i3)
1 à 3 fois dans le mois
1 à 2 fois par semaine
3 à 6 fois par semaine
1 fois par jour ou plus
Ne souhaite pas répondre</t>
    </r>
  </si>
  <si>
    <r>
      <rPr>
        <sz val="8"/>
        <rFont val="Calibri"/>
        <family val="2"/>
        <scheme val="minor"/>
      </rPr>
      <t>[pilote]</t>
    </r>
    <r>
      <rPr>
        <b/>
        <sz val="8"/>
        <rFont val="Calibri"/>
        <family val="2"/>
        <scheme val="minor"/>
      </rPr>
      <t xml:space="preserve"> Actuellement, avez-vous une partenaire stable (conjoint(e) ou ami(e)) ? </t>
    </r>
    <r>
      <rPr>
        <sz val="8"/>
        <color theme="1" tint="0.499984740745262"/>
        <rFont val="Calibri"/>
        <family val="2"/>
        <scheme val="minor"/>
      </rPr>
      <t>O/N</t>
    </r>
    <r>
      <rPr>
        <b/>
        <sz val="8"/>
        <rFont val="Calibri"/>
        <family val="2"/>
        <scheme val="minor"/>
      </rPr>
      <t xml:space="preserve">
</t>
    </r>
    <r>
      <rPr>
        <sz val="8"/>
        <rFont val="Calibri"/>
        <family val="2"/>
        <scheme val="minor"/>
      </rPr>
      <t xml:space="preserve">[i1] </t>
    </r>
    <r>
      <rPr>
        <b/>
        <sz val="8"/>
        <rFont val="Calibri"/>
        <family val="2"/>
        <scheme val="minor"/>
      </rPr>
      <t xml:space="preserve">Actuellement, avez-vous des rapports sexuels avec un(e) partenaire stable ? 
</t>
    </r>
    <r>
      <rPr>
        <sz val="8"/>
        <color theme="1" tint="0.499984740745262"/>
        <rFont val="Calibri"/>
        <family val="2"/>
        <scheme val="minor"/>
      </rPr>
      <t>O/N/Ne souhaite pas répondre</t>
    </r>
  </si>
  <si>
    <r>
      <t xml:space="preserve">Au cours de votre relation actuelle, avez-vous utilisé des préservatifs pour vous 
protéger du sida ?
</t>
    </r>
    <r>
      <rPr>
        <sz val="8"/>
        <color theme="1" tint="0.499984740745262"/>
        <rFont val="Calibri"/>
        <family val="2"/>
        <scheme val="minor"/>
      </rPr>
      <t>Jamais
Oui, à un moment de votre relation, puis vous avez arrêté
Oui, à un moment de votre relation, et vous avez arrêté après avoir effectué un test du VIH
Oui, mais pas systématiquement
Oui, systématiquement
Pas de relation actuelle</t>
    </r>
    <r>
      <rPr>
        <b/>
        <sz val="8"/>
        <rFont val="Calibri"/>
        <family val="2"/>
        <scheme val="minor"/>
      </rPr>
      <t xml:space="preserve">
</t>
    </r>
  </si>
  <si>
    <r>
      <t xml:space="preserve">Au cours de votre relation actuelle, avez-vous utilisé ou utilisez-vous des préservatifs ? 
</t>
    </r>
    <r>
      <rPr>
        <sz val="8"/>
        <color theme="1" tint="0.499984740745262"/>
        <rFont val="Calibri"/>
        <family val="2"/>
        <scheme val="minor"/>
      </rPr>
      <t>O/N/Pas de relation actuelle/Ne souhaite pas répondre</t>
    </r>
  </si>
  <si>
    <r>
      <t>Si oui,</t>
    </r>
    <r>
      <rPr>
        <sz val="8"/>
        <rFont val="Calibri"/>
        <family val="2"/>
        <scheme val="minor"/>
      </rPr>
      <t xml:space="preserve"> est-ce ou était-ce pour vous protéger du sida ?</t>
    </r>
    <r>
      <rPr>
        <b/>
        <sz val="8"/>
        <rFont val="Calibri"/>
        <family val="2"/>
        <scheme val="minor"/>
      </rPr>
      <t xml:space="preserve">
</t>
    </r>
    <r>
      <rPr>
        <sz val="8"/>
        <color theme="1" tint="0.499984740745262"/>
        <rFont val="Calibri"/>
        <family val="2"/>
        <scheme val="minor"/>
      </rPr>
      <t>Non, vous l'utilisez ou vous l'avez utilisé pour d'autres raisons
Oui, vous l'avez utilisé à un moment de votre relation pour vous protéger du sida, puis vous avez arrêté
Oui, vous l'utilisez encore pour vous protéger du sida mais pas systématiquement
Oui, vous l'utilisez encore systématiquement pour vous protéger du sida</t>
    </r>
  </si>
  <si>
    <r>
      <t>Avez-vous déjà réalisé un test HIV ?</t>
    </r>
    <r>
      <rPr>
        <b/>
        <sz val="8"/>
        <color theme="1" tint="0.499984740745262"/>
        <rFont val="Calibri"/>
        <family val="2"/>
        <scheme val="minor"/>
      </rPr>
      <t xml:space="preserve"> </t>
    </r>
    <r>
      <rPr>
        <sz val="8"/>
        <color theme="1" tint="0.499984740745262"/>
        <rFont val="Calibri"/>
        <family val="2"/>
        <scheme val="minor"/>
      </rPr>
      <t>O/N/Ne souhaite pas répondre</t>
    </r>
  </si>
  <si>
    <r>
      <t>Si vous êtes un homme, êtes-vous circoncis ?</t>
    </r>
    <r>
      <rPr>
        <sz val="8"/>
        <color theme="1" tint="0.499984740745262"/>
        <rFont val="Calibri"/>
        <family val="2"/>
        <scheme val="minor"/>
      </rPr>
      <t xml:space="preserve"> O/N/Ne souhaite pas répondre</t>
    </r>
  </si>
  <si>
    <r>
      <t xml:space="preserve">Vous arrive-t-il d'avoir des douleurs au cours des rapports (ou immédiatement après ceux-ci) ?
</t>
    </r>
    <r>
      <rPr>
        <sz val="8"/>
        <color theme="1" tint="0.499984740745262"/>
        <rFont val="Calibri"/>
        <family val="2"/>
        <scheme val="minor"/>
      </rPr>
      <t>Jamais ou exceptionnellement
Parfois
Souvent
Toujours
Ne souhaite pas répondre</t>
    </r>
  </si>
  <si>
    <r>
      <t xml:space="preserve">Si vous avez des douleurs au cours des rapports sexuels, de quelle manière ces douleurs retentissent-elles sur les rapports ?
</t>
    </r>
    <r>
      <rPr>
        <sz val="8"/>
        <color theme="1" tint="0.499984740745262"/>
        <rFont val="Calibri"/>
        <family val="2"/>
        <scheme val="minor"/>
      </rPr>
      <t>Les douleurs ne gênent pas les rapports
Les douleurs gênent les rapports mais n'obligent pas à interrompre ceux-ci
Les douleurs obligent parfois à interrompre le rapport
Les rapports sont impossibles à cause de la douleur
Ne souhaite pas répondre</t>
    </r>
  </si>
  <si>
    <r>
      <rPr>
        <sz val="8"/>
        <color theme="1"/>
        <rFont val="Calibri"/>
        <family val="2"/>
        <scheme val="minor"/>
      </rPr>
      <t xml:space="preserve">[pilote] </t>
    </r>
    <r>
      <rPr>
        <b/>
        <sz val="8"/>
        <color theme="1"/>
        <rFont val="Calibri"/>
        <family val="2"/>
        <scheme val="minor"/>
      </rPr>
      <t xml:space="preserve">Actuellement diriez-vous que vous êtes :
</t>
    </r>
    <r>
      <rPr>
        <sz val="8"/>
        <color theme="1" tint="0.499984740745262"/>
        <rFont val="Calibri"/>
        <family val="2"/>
        <scheme val="minor"/>
      </rPr>
      <t>Pas du tout satisfait(e) de votre vie sexuelle
Pas très satisfait(e) de votre vie sexuelle
Satisfait(e) de votre vie sexuelle
Très satisfait(e) de votre vie sexuelle</t>
    </r>
    <r>
      <rPr>
        <b/>
        <sz val="8"/>
        <color theme="1"/>
        <rFont val="Calibri"/>
        <family val="2"/>
        <scheme val="minor"/>
      </rPr>
      <t xml:space="preserve">
</t>
    </r>
    <r>
      <rPr>
        <sz val="8"/>
        <color theme="1"/>
        <rFont val="Calibri"/>
        <family val="2"/>
        <scheme val="minor"/>
      </rPr>
      <t xml:space="preserve">[i1] </t>
    </r>
    <r>
      <rPr>
        <b/>
        <sz val="8"/>
        <color theme="1"/>
        <rFont val="Calibri"/>
        <family val="2"/>
        <scheme val="minor"/>
      </rPr>
      <t>Actuellement, votre vie sexuelle vous paraît-elle :</t>
    </r>
    <r>
      <rPr>
        <sz val="8"/>
        <color theme="1" tint="0.499984740745262"/>
        <rFont val="Calibri"/>
        <family val="2"/>
        <scheme val="minor"/>
      </rPr>
      <t xml:space="preserve">
Pas du tout satisfaisante
Pas très satisfaisante
Satisfaisante
Très satisfaisante
Ne souhaite pas répondre
Sans objet (posé sur l'AQ du pilote seulement)</t>
    </r>
  </si>
  <si>
    <r>
      <t xml:space="preserve">Actuellement, votre vie de couple vous paraît-elle :
</t>
    </r>
    <r>
      <rPr>
        <sz val="8"/>
        <color theme="1" tint="0.499984740745262"/>
        <rFont val="Calibri"/>
        <family val="2"/>
        <scheme val="minor"/>
      </rPr>
      <t>Pas du tout satisfaisante
Pas très satisfaisante
Non satisfaisante (en 2009 seulement)
Satisfaisante
Très satisfaisante
Ne souhaite pas répondre
Non concerné(e)
Sans objet (posé sur l'AQ du pilote seulement)</t>
    </r>
  </si>
  <si>
    <r>
      <t>Au cours de votre vie, avez-vous déjà consommé du tabac (au moins 100 cigarettes (soit 5 paquets) ou 50 cigarillos ou 50 pipes ou 25 cigares) ?</t>
    </r>
    <r>
      <rPr>
        <sz val="8"/>
        <rFont val="Calibri"/>
        <family val="2"/>
        <scheme val="minor"/>
      </rPr>
      <t xml:space="preserve"> </t>
    </r>
    <r>
      <rPr>
        <sz val="8"/>
        <color theme="1" tint="0.499984740745262"/>
        <rFont val="Calibri"/>
        <family val="2"/>
        <scheme val="minor"/>
      </rPr>
      <t>O/N</t>
    </r>
  </si>
  <si>
    <r>
      <rPr>
        <b/>
        <sz val="8"/>
        <rFont val="Calibri"/>
        <family val="2"/>
        <scheme val="minor"/>
      </rPr>
      <t xml:space="preserve">Si oui </t>
    </r>
    <r>
      <rPr>
        <sz val="8"/>
        <rFont val="Calibri"/>
        <family val="2"/>
        <scheme val="minor"/>
      </rPr>
      <t xml:space="preserve">: Fumez-vous encore actuellement ? </t>
    </r>
    <r>
      <rPr>
        <sz val="8"/>
        <color theme="1" tint="0.499984740745262"/>
        <rFont val="Calibri"/>
        <family val="2"/>
        <scheme val="minor"/>
      </rPr>
      <t xml:space="preserve">O/N </t>
    </r>
  </si>
  <si>
    <r>
      <t xml:space="preserve">Si vous vous êtes déjà arrêté puis avez recommencé, combien de temps au total ces périodes d'arrêt ont-elles duré ?
</t>
    </r>
    <r>
      <rPr>
        <sz val="8"/>
        <color theme="0" tint="-0.499984740745262"/>
        <rFont val="Calibri"/>
        <family val="2"/>
        <scheme val="minor"/>
      </rPr>
      <t>Moins d'1 an/1 an ou plus -&gt; indiquez combien d'année(s) au total : |__|__| année(s)</t>
    </r>
  </si>
  <si>
    <r>
      <t xml:space="preserve">Le cigare : </t>
    </r>
    <r>
      <rPr>
        <sz val="8"/>
        <color theme="1" tint="0.499984740745262"/>
        <rFont val="Calibri"/>
        <family val="2"/>
        <scheme val="minor"/>
      </rPr>
      <t>O/N</t>
    </r>
    <r>
      <rPr>
        <sz val="8"/>
        <rFont val="Calibri"/>
        <family val="2"/>
        <scheme val="minor"/>
      </rPr>
      <t>, si oui :</t>
    </r>
  </si>
  <si>
    <r>
      <t>Le cigarillo, le cigare, la pipe :</t>
    </r>
    <r>
      <rPr>
        <b/>
        <sz val="8"/>
        <color theme="1" tint="0.499984740745262"/>
        <rFont val="Calibri"/>
        <family val="2"/>
        <scheme val="minor"/>
      </rPr>
      <t xml:space="preserve"> </t>
    </r>
    <r>
      <rPr>
        <sz val="8"/>
        <color theme="1" tint="0.499984740745262"/>
        <rFont val="Calibri"/>
        <family val="2"/>
        <scheme val="minor"/>
      </rPr>
      <t>O/N</t>
    </r>
    <r>
      <rPr>
        <sz val="8"/>
        <rFont val="Calibri"/>
        <family val="2"/>
        <scheme val="minor"/>
      </rPr>
      <t>, si oui :</t>
    </r>
  </si>
  <si>
    <r>
      <t xml:space="preserve">Au cours de votre vie, avez-vous déjà utilisé la cigarette électronique ? </t>
    </r>
    <r>
      <rPr>
        <sz val="8"/>
        <color theme="1" tint="0.499984740745262"/>
        <rFont val="Calibri"/>
        <family val="2"/>
        <scheme val="minor"/>
      </rPr>
      <t>O/N</t>
    </r>
    <r>
      <rPr>
        <sz val="8"/>
        <rFont val="Calibri"/>
        <family val="2"/>
        <scheme val="minor"/>
      </rPr>
      <t>, si oui :</t>
    </r>
  </si>
  <si>
    <r>
      <t xml:space="preserve">Si vous êtes fumeur(se), à quel âge avez-vous commencé à fumer régulièrement ? 
</t>
    </r>
    <r>
      <rPr>
        <sz val="8"/>
        <color theme="1" tint="0.499984740745262"/>
        <rFont val="Calibri"/>
        <family val="2"/>
        <scheme val="minor"/>
      </rPr>
      <t>I__I__I ans</t>
    </r>
  </si>
  <si>
    <r>
      <t xml:space="preserve">Si vous êtes ex-fumeur(se), à quel âge avez-vous arrêté de fumer ?
</t>
    </r>
    <r>
      <rPr>
        <sz val="8"/>
        <color theme="1" tint="0.499984740745262"/>
        <rFont val="Calibri"/>
        <family val="2"/>
        <scheme val="minor"/>
      </rPr>
      <t xml:space="preserve"> I__I__I ans</t>
    </r>
  </si>
  <si>
    <r>
      <t xml:space="preserve">Votre conjoint(e) est-il (elle) fumeur(se) ?
</t>
    </r>
    <r>
      <rPr>
        <sz val="8"/>
        <color theme="1" tint="0.499984740745262"/>
        <rFont val="Calibri"/>
        <family val="2"/>
        <scheme val="minor"/>
      </rPr>
      <t>Oui ; N'a jamais fumé ; Non, ex-fumeur(se)</t>
    </r>
  </si>
  <si>
    <r>
      <t xml:space="preserve">Avez-vous partagé un lieu de travail (bureau, atelier…) avec un ou des fumeurs(ses)? 
</t>
    </r>
    <r>
      <rPr>
        <sz val="8"/>
        <color theme="1" tint="0.499984740745262"/>
        <rFont val="Calibri"/>
        <family val="2"/>
        <scheme val="minor"/>
      </rPr>
      <t>O/N/Ne sait pas</t>
    </r>
  </si>
  <si>
    <r>
      <t>Si oui, pendant combien d'années ?</t>
    </r>
    <r>
      <rPr>
        <sz val="8"/>
        <color theme="1" tint="0.499984740745262"/>
        <rFont val="Calibri"/>
        <family val="2"/>
        <scheme val="minor"/>
      </rPr>
      <t xml:space="preserve"> I__I__I ans</t>
    </r>
  </si>
  <si>
    <r>
      <rPr>
        <b/>
        <sz val="8"/>
        <rFont val="Calibri"/>
        <family val="2"/>
        <scheme val="minor"/>
      </rPr>
      <t>Si oui,</t>
    </r>
    <r>
      <rPr>
        <sz val="8"/>
        <rFont val="Calibri"/>
        <family val="2"/>
        <scheme val="minor"/>
      </rPr>
      <t xml:space="preserve"> combien de fois en avez-vous consommé au cours des 12 derniers mois ?</t>
    </r>
    <r>
      <rPr>
        <sz val="8"/>
        <color theme="1" tint="0.499984740745262"/>
        <rFont val="Calibri"/>
        <family val="2"/>
        <scheme val="minor"/>
      </rPr>
      <t xml:space="preserve"> I__I__I__I</t>
    </r>
  </si>
  <si>
    <r>
      <rPr>
        <b/>
        <sz val="8"/>
        <rFont val="Calibri"/>
        <family val="2"/>
        <scheme val="minor"/>
      </rPr>
      <t>Si oui,</t>
    </r>
    <r>
      <rPr>
        <sz val="8"/>
        <rFont val="Calibri"/>
        <family val="2"/>
        <scheme val="minor"/>
      </rPr>
      <t xml:space="preserve"> combien de fois en avez-vous consommé au cours des 30 derniers jours ? </t>
    </r>
    <r>
      <rPr>
        <sz val="8"/>
        <color theme="1" tint="0.499984740745262"/>
        <rFont val="Calibri"/>
        <family val="2"/>
        <scheme val="minor"/>
      </rPr>
      <t>I__I__I__I</t>
    </r>
  </si>
  <si>
    <r>
      <t xml:space="preserve">Au cours de votre vie, avez-vous déjà consommé des boissons alcoolisées (vin, apéritif, cidre, bière…) ? </t>
    </r>
    <r>
      <rPr>
        <sz val="8"/>
        <color theme="1" tint="0.499984740745262"/>
        <rFont val="Calibri"/>
        <family val="2"/>
        <scheme val="minor"/>
      </rPr>
      <t>O/N</t>
    </r>
  </si>
  <si>
    <r>
      <t xml:space="preserve">Quelle est la fréquence de votre consommation d'alcool ?
</t>
    </r>
    <r>
      <rPr>
        <sz val="8"/>
        <color theme="1" tint="0.499984740745262"/>
        <rFont val="Calibri"/>
        <family val="2"/>
        <scheme val="minor"/>
      </rPr>
      <t>Jamais ; 1 fois par mois ou moins ; 2 à 4 fois par mois ; 2 à 3 fois par semaine ; Au moins 4 fois par semaine</t>
    </r>
  </si>
  <si>
    <r>
      <t xml:space="preserve">Combien de verres contenant de l'alcool consommez-vous un jour typique où vous buvez ?
</t>
    </r>
    <r>
      <rPr>
        <sz val="8"/>
        <color theme="1" tint="0.499984740745262"/>
        <rFont val="Calibri"/>
        <family val="2"/>
        <scheme val="minor"/>
      </rPr>
      <t>1 ou 2 ; 3 ou 4 ; 5 ou 6 ; 7 à 9 ; 10 ou plus</t>
    </r>
  </si>
  <si>
    <r>
      <t xml:space="preserve">Avec quelle fréquence buvez-vous six verres ou davantage lors d'une occasion particulière ?
</t>
    </r>
    <r>
      <rPr>
        <sz val="8"/>
        <color theme="1" tint="0.499984740745262"/>
        <rFont val="Calibri"/>
        <family val="2"/>
        <scheme val="minor"/>
      </rPr>
      <t>Jamais ; Moins d'une fois par mois ; Une fois par mois ; Une fois par semaine ; Tous les jours ou presque</t>
    </r>
  </si>
  <si>
    <r>
      <t>Du vin :</t>
    </r>
    <r>
      <rPr>
        <sz val="8"/>
        <color theme="1" tint="0.499984740745262"/>
        <rFont val="Calibri"/>
        <family val="2"/>
        <scheme val="minor"/>
      </rPr>
      <t xml:space="preserve"> O/N</t>
    </r>
  </si>
  <si>
    <r>
      <t xml:space="preserve"> De la bière ou du cidre : </t>
    </r>
    <r>
      <rPr>
        <sz val="8"/>
        <color theme="1" tint="0.499984740745262"/>
        <rFont val="Calibri"/>
        <family val="2"/>
        <scheme val="minor"/>
      </rPr>
      <t>O/N</t>
    </r>
  </si>
  <si>
    <r>
      <t xml:space="preserve"> Au moins un apéritif ou digestif : </t>
    </r>
    <r>
      <rPr>
        <sz val="8"/>
        <color theme="1" tint="0.499984740745262"/>
        <rFont val="Calibri"/>
        <family val="2"/>
        <scheme val="minor"/>
      </rPr>
      <t>O/N</t>
    </r>
  </si>
  <si>
    <r>
      <t xml:space="preserve">Si vous avez consommé du vin, quelle quantité maximum par jour ? 
</t>
    </r>
    <r>
      <rPr>
        <i/>
        <sz val="8"/>
        <rFont val="Calibri"/>
        <family val="2"/>
        <scheme val="minor"/>
      </rPr>
      <t>(cochez la case)</t>
    </r>
    <r>
      <rPr>
        <b/>
        <sz val="8"/>
        <rFont val="Calibri"/>
        <family val="2"/>
        <scheme val="minor"/>
      </rPr>
      <t xml:space="preserve">
</t>
    </r>
    <r>
      <rPr>
        <sz val="8"/>
        <color theme="1" tint="0.499984740745262"/>
        <rFont val="Calibri"/>
        <family val="2"/>
        <scheme val="minor"/>
      </rPr>
      <t>1 verre ; 2 verres ; 3 verres ; 4 verres ; 5 verres et plus ; 1 litre et plus ; 2 litres et plus</t>
    </r>
  </si>
  <si>
    <r>
      <t>Précisez combien de jours dans la semaine vous avez bu du vin ?</t>
    </r>
    <r>
      <rPr>
        <i/>
        <sz val="8"/>
        <rFont val="Calibri"/>
        <family val="2"/>
        <scheme val="minor"/>
      </rPr>
      <t xml:space="preserve"> 
(de 1 à 7 jours)</t>
    </r>
    <r>
      <rPr>
        <sz val="8"/>
        <color theme="1" tint="0.499984740745262"/>
        <rFont val="Calibri"/>
        <family val="2"/>
        <scheme val="minor"/>
      </rPr>
      <t xml:space="preserve"> I__I</t>
    </r>
  </si>
  <si>
    <r>
      <t xml:space="preserve">Si vous avez consommé de la bière ou du cidre, quelle quantité maximum par jour ? </t>
    </r>
    <r>
      <rPr>
        <i/>
        <sz val="8"/>
        <rFont val="Calibri"/>
        <family val="2"/>
        <scheme val="minor"/>
      </rPr>
      <t>(en demis ou en grands verres) (cochez la case)</t>
    </r>
    <r>
      <rPr>
        <b/>
        <sz val="8"/>
        <rFont val="Calibri"/>
        <family val="2"/>
        <scheme val="minor"/>
      </rPr>
      <t xml:space="preserve">
</t>
    </r>
    <r>
      <rPr>
        <sz val="8"/>
        <color theme="1" tint="0.499984740745262"/>
        <rFont val="Calibri"/>
        <family val="2"/>
        <scheme val="minor"/>
      </rPr>
      <t>1 demi ; 2 demis ; 3 demis ; 4 demis ; 5 demis et plus</t>
    </r>
  </si>
  <si>
    <r>
      <t xml:space="preserve">Précisez combien de jours dans la semaine vous avez bu de la bière ou du cidre ? 
</t>
    </r>
    <r>
      <rPr>
        <i/>
        <sz val="8"/>
        <rFont val="Calibri"/>
        <family val="2"/>
        <scheme val="minor"/>
      </rPr>
      <t>(de 1 à 7 jours)</t>
    </r>
    <r>
      <rPr>
        <b/>
        <sz val="8"/>
        <color theme="1" tint="0.499984740745262"/>
        <rFont val="Calibri"/>
        <family val="2"/>
        <scheme val="minor"/>
      </rPr>
      <t xml:space="preserve"> </t>
    </r>
    <r>
      <rPr>
        <sz val="8"/>
        <color theme="1" tint="0.499984740745262"/>
        <rFont val="Calibri"/>
        <family val="2"/>
        <scheme val="minor"/>
      </rPr>
      <t>I__I</t>
    </r>
  </si>
  <si>
    <r>
      <t xml:space="preserve">Si vous avez consommé des apéritifs ou digestifs, quelle quantité maximum par jour ? </t>
    </r>
    <r>
      <rPr>
        <i/>
        <sz val="8"/>
        <rFont val="Calibri"/>
        <family val="2"/>
        <scheme val="minor"/>
      </rPr>
      <t>(cochez la case)</t>
    </r>
    <r>
      <rPr>
        <b/>
        <sz val="8"/>
        <rFont val="Calibri"/>
        <family val="2"/>
        <scheme val="minor"/>
      </rPr>
      <t xml:space="preserve">
</t>
    </r>
    <r>
      <rPr>
        <sz val="8"/>
        <color theme="1" tint="0.499984740745262"/>
        <rFont val="Calibri"/>
        <family val="2"/>
        <scheme val="minor"/>
      </rPr>
      <t>1 verre ; 2 verres ; 3 verres et plus</t>
    </r>
  </si>
  <si>
    <r>
      <t xml:space="preserve">Précisez combien de jours dans la semaine vous avez bu au moins un apéritif ou un digestif ? </t>
    </r>
    <r>
      <rPr>
        <i/>
        <sz val="8"/>
        <rFont val="Calibri"/>
        <family val="2"/>
        <scheme val="minor"/>
      </rPr>
      <t>(de 1 à 7 jours)</t>
    </r>
    <r>
      <rPr>
        <i/>
        <sz val="8"/>
        <color theme="1" tint="0.499984740745262"/>
        <rFont val="Calibri"/>
        <family val="2"/>
        <scheme val="minor"/>
      </rPr>
      <t xml:space="preserve"> </t>
    </r>
    <r>
      <rPr>
        <sz val="8"/>
        <color theme="1" tint="0.499984740745262"/>
        <rFont val="Calibri"/>
        <family val="2"/>
        <scheme val="minor"/>
      </rPr>
      <t>I__I</t>
    </r>
  </si>
  <si>
    <r>
      <t xml:space="preserve">Habituellement, à quelle fréquence consommez-vous des boissons alcoolisées ?
</t>
    </r>
    <r>
      <rPr>
        <sz val="8"/>
        <color theme="1" tint="0.499984740745262"/>
        <rFont val="Calibri"/>
        <family val="2"/>
        <scheme val="minor"/>
      </rPr>
      <t>1 à plusieurs fois par semaine -&gt; indiquez combien de jours par semaine : |__| jours
2 à 3 fois par mois
1 fois par mois ou moins
Jamais -&gt; indiquez pourquoi : Pour des raisons de santé / Par goût / Autre</t>
    </r>
  </si>
  <si>
    <r>
      <t>Les jours où vous consommez de l'alcool, combien de boissons alcoolisées standard buvez-vous en moyenne au cours d'une journée ?</t>
    </r>
    <r>
      <rPr>
        <sz val="8"/>
        <color theme="1" tint="0.499984740745262"/>
        <rFont val="Calibri"/>
        <family val="2"/>
        <scheme val="minor"/>
      </rPr>
      <t xml:space="preserve"> |__|__| boisson(s) alcoolisée(s) standard</t>
    </r>
  </si>
  <si>
    <r>
      <t>Au cours des 12 derniers mois, quel est le nombre maximal de boissons alcoolisées standard que vous avez consommées en 1 jour ?</t>
    </r>
    <r>
      <rPr>
        <sz val="8"/>
        <rFont val="Calibri"/>
        <family val="2"/>
        <scheme val="minor"/>
      </rPr>
      <t xml:space="preserve"> </t>
    </r>
    <r>
      <rPr>
        <sz val="8"/>
        <color theme="1" tint="0.499984740745262"/>
        <rFont val="Calibri"/>
        <family val="2"/>
        <scheme val="minor"/>
      </rPr>
      <t>|__|__| boisson(s) alcoolisée(s) standard</t>
    </r>
  </si>
  <si>
    <r>
      <t>Au cours des 12 derniers mois, vous êtes-vous blessé ou avez-vous blessé quelqu'un parce que vous aviez bu ?</t>
    </r>
    <r>
      <rPr>
        <sz val="8"/>
        <color theme="1" tint="0.499984740745262"/>
        <rFont val="Calibri"/>
        <family val="2"/>
        <scheme val="minor"/>
      </rPr>
      <t xml:space="preserve"> O/N</t>
    </r>
  </si>
  <si>
    <r>
      <rPr>
        <b/>
        <sz val="8"/>
        <rFont val="Calibri"/>
        <family val="2"/>
        <scheme val="minor"/>
      </rPr>
      <t>Si non,</t>
    </r>
    <r>
      <rPr>
        <sz val="8"/>
        <rFont val="Calibri"/>
        <family val="2"/>
        <scheme val="minor"/>
      </rPr>
      <t xml:space="preserve"> cela vous est-il arrivé auparavant ? </t>
    </r>
    <r>
      <rPr>
        <sz val="8"/>
        <color theme="1" tint="0.499984740745262"/>
        <rFont val="Calibri"/>
        <family val="2"/>
        <scheme val="minor"/>
      </rPr>
      <t>O/N</t>
    </r>
  </si>
  <si>
    <r>
      <t>Au cours des 12 derniers mois, est-ce qu'un parent, un ami, un médecin ou un autre professionnel de la santé s'est déjà préoccupé de votre consommation d'alcool ou vous a conseillé de la diminuer ?</t>
    </r>
    <r>
      <rPr>
        <sz val="8"/>
        <color theme="1" tint="0.499984740745262"/>
        <rFont val="Calibri"/>
        <family val="2"/>
        <scheme val="minor"/>
      </rPr>
      <t xml:space="preserve"> O/N</t>
    </r>
  </si>
  <si>
    <r>
      <rPr>
        <b/>
        <sz val="8"/>
        <rFont val="Calibri"/>
        <family val="2"/>
        <scheme val="minor"/>
      </rPr>
      <t>Si non</t>
    </r>
    <r>
      <rPr>
        <sz val="8"/>
        <rFont val="Calibri"/>
        <family val="2"/>
        <scheme val="minor"/>
      </rPr>
      <t xml:space="preserve">, cela vous est-il arrivé auparavant ? </t>
    </r>
    <r>
      <rPr>
        <sz val="8"/>
        <color theme="1" tint="0.499984740745262"/>
        <rFont val="Calibri"/>
        <family val="2"/>
        <scheme val="minor"/>
      </rPr>
      <t>O/N</t>
    </r>
  </si>
  <si>
    <r>
      <t>* Premix : petite bouteille de 30 cl contenant un mélange d'alcool et de soda d'environ 5° : Smirnoff Ice</t>
    </r>
    <r>
      <rPr>
        <i/>
        <vertAlign val="superscript"/>
        <sz val="8"/>
        <color theme="5"/>
        <rFont val="Calibri"/>
        <family val="2"/>
        <scheme val="minor"/>
      </rPr>
      <t>TM</t>
    </r>
    <r>
      <rPr>
        <i/>
        <sz val="8"/>
        <color theme="5"/>
        <rFont val="Calibri"/>
        <family val="2"/>
        <scheme val="minor"/>
      </rPr>
      <t>...</t>
    </r>
  </si>
  <si>
    <r>
      <t xml:space="preserve">Avez-vous déjà été saoul(e) ? </t>
    </r>
    <r>
      <rPr>
        <sz val="8"/>
        <color theme="1" tint="0.499984740745262"/>
        <rFont val="Calibri"/>
        <family val="2"/>
        <scheme val="minor"/>
      </rPr>
      <t>O/N</t>
    </r>
  </si>
  <si>
    <r>
      <rPr>
        <b/>
        <sz val="8"/>
        <rFont val="Calibri"/>
        <family val="2"/>
        <scheme val="minor"/>
      </rPr>
      <t xml:space="preserve">Si oui </t>
    </r>
    <r>
      <rPr>
        <sz val="8"/>
        <rFont val="Calibri"/>
        <family val="2"/>
        <scheme val="minor"/>
      </rPr>
      <t>quel âge aviez-vous la première fois ?</t>
    </r>
    <r>
      <rPr>
        <sz val="8"/>
        <color theme="1" tint="0.499984740745262"/>
        <rFont val="Calibri"/>
        <family val="2"/>
        <scheme val="minor"/>
      </rPr>
      <t xml:space="preserve"> |__|__| ans</t>
    </r>
  </si>
  <si>
    <r>
      <t xml:space="preserve">Actuellement, exercez-vous un emploi ? </t>
    </r>
    <r>
      <rPr>
        <sz val="8"/>
        <color theme="1" tint="0.499984740745262"/>
        <rFont val="Calibri"/>
        <family val="2"/>
        <scheme val="minor"/>
      </rPr>
      <t>O/N</t>
    </r>
  </si>
  <si>
    <r>
      <t xml:space="preserve">Exercez-vous ou avez-vous déjà exercé un emploi ? </t>
    </r>
    <r>
      <rPr>
        <sz val="8"/>
        <color theme="1" tint="0.499984740745262"/>
        <rFont val="Calibri"/>
        <family val="2"/>
        <scheme val="minor"/>
      </rPr>
      <t>O/N</t>
    </r>
  </si>
  <si>
    <r>
      <t xml:space="preserve">Je sui constamment pressé(e) par le temps à cause d'une forte charge de travail
</t>
    </r>
    <r>
      <rPr>
        <sz val="8"/>
        <color theme="1" tint="0.499984740745262"/>
        <rFont val="Calibri"/>
        <family val="2"/>
        <scheme val="minor"/>
      </rPr>
      <t>Pas d'accord ; D'accord mais ça ne me perturbe pas du tout ; D'accord et ça me perturbe un peu ; D'accord et ça me perturbe ; D'accord et ça me perturbe beaucoup</t>
    </r>
  </si>
  <si>
    <r>
      <t xml:space="preserve">Je suis fréquemment interrompu(e) et dérangé(e) dans mon travail
</t>
    </r>
    <r>
      <rPr>
        <sz val="8"/>
        <color theme="1" tint="0.499984740745262"/>
        <rFont val="Calibri"/>
        <family val="2"/>
        <scheme val="minor"/>
      </rPr>
      <t>Pas d'accord ; D'accord mais ça ne me perturbe pas du tout ; D'accord et ça me perturbe un peu ; D'accord et ça me perturbe ; D'accord et ça me perturbe beaucoup</t>
    </r>
  </si>
  <si>
    <r>
      <t xml:space="preserve">Au cours des dernières années, mon travail est devenu de plus en plus exigeant
</t>
    </r>
    <r>
      <rPr>
        <sz val="8"/>
        <color theme="1" tint="0.499984740745262"/>
        <rFont val="Calibri"/>
        <family val="2"/>
        <scheme val="minor"/>
      </rPr>
      <t>Pas d'accord ; D'accord mais ça ne me perturbe pas du tout ; D'accord et ça me perturbe un peu ; D'accord et ça me perturbe ; D'accord et ça me perturbe beaucoup</t>
    </r>
  </si>
  <si>
    <r>
      <t xml:space="preserve">Je reçois le respect que je mérite de mes supérieurs
</t>
    </r>
    <r>
      <rPr>
        <sz val="8"/>
        <color theme="1" tint="0.499984740745262"/>
        <rFont val="Calibri"/>
        <family val="2"/>
        <scheme val="minor"/>
      </rPr>
      <t>D'accord ; Pas d'accord mais ça ne me perturbe pas du tout ; Pas d'accord et ça me perturbe un peu ; Pas d'accord et ça me perturbe ; Pas d'accord et ça me perturbe beaucoup</t>
    </r>
  </si>
  <si>
    <r>
      <t xml:space="preserve">Mes perspectives de promotion sont faibles
</t>
    </r>
    <r>
      <rPr>
        <sz val="8"/>
        <color theme="1" tint="0.499984740745262"/>
        <rFont val="Calibri"/>
        <family val="2"/>
        <scheme val="minor"/>
      </rPr>
      <t>Pas d'accord ; D'accord mais ça ne me perturbe pas du tout ; D'accord et ça me perturbe un peu ; D'accord et ça me perturbe ; D'accord et ça me perturbe beaucoup</t>
    </r>
  </si>
  <si>
    <r>
      <t xml:space="preserve">Je suis en train de vivre ou je m'attends à vivre un changement indésirable dans la situation de travail
</t>
    </r>
    <r>
      <rPr>
        <sz val="8"/>
        <color theme="1" tint="0.499984740745262"/>
        <rFont val="Calibri"/>
        <family val="2"/>
        <scheme val="minor"/>
      </rPr>
      <t>Pas d'accord ; D'accord mais ça ne me perturbe pas du tout ; D'accord et ça me perturbe un peu ; D'accord et ça me perturbe ; D'accord et ça me perturbe beaucoup</t>
    </r>
  </si>
  <si>
    <r>
      <t xml:space="preserve">Ma sécurité d'emploi est menacée
</t>
    </r>
    <r>
      <rPr>
        <sz val="8"/>
        <color theme="1" tint="0.499984740745262"/>
        <rFont val="Calibri"/>
        <family val="2"/>
        <scheme val="minor"/>
      </rPr>
      <t>Pas d'accord ; D'accord mais ça ne me perturbe pas du tout ; D'accord et ça me perturbe un peu ; D'accord et ça me perturbe ; D'accord et ça me perturbe beaucoup</t>
    </r>
  </si>
  <si>
    <r>
      <t xml:space="preserve">Vu tous mes efforts, je reçois le respect et l'estime que je mérite à mon travail
</t>
    </r>
    <r>
      <rPr>
        <sz val="8"/>
        <color theme="1" tint="0.499984740745262"/>
        <rFont val="Calibri"/>
        <family val="2"/>
        <scheme val="minor"/>
      </rPr>
      <t>D'accord ; Pas d'accord mais ça ne me perturbe pas du tout ; Pas d'accord et ça me perturbe un peu ; Pas d'accord et ça me perturbe : Pas d'accord et ça me perturbe beaucoup</t>
    </r>
  </si>
  <si>
    <r>
      <t xml:space="preserve">Vu tous mes efforts, mes perspectives de promotion sont satisfaisantes
</t>
    </r>
    <r>
      <rPr>
        <sz val="8"/>
        <color theme="1" tint="0.499984740745262"/>
        <rFont val="Calibri"/>
        <family val="2"/>
        <scheme val="minor"/>
      </rPr>
      <t>D'accord ; Pas d'accord mais ça ne me perturbe pas du tout ; Pas d'accord et ça me perturbe un peu ; Pas d'accord et ça me perturbe ; Pas d'accord et ça me perturbe beaucoup</t>
    </r>
  </si>
  <si>
    <r>
      <t xml:space="preserve">Vu tous les efforts, mon salaire est satisfaisant
</t>
    </r>
    <r>
      <rPr>
        <sz val="8"/>
        <color theme="1" tint="0.499984740745262"/>
        <rFont val="Calibri"/>
        <family val="2"/>
        <scheme val="minor"/>
      </rPr>
      <t>D'accord ; Pas d'accord mais ça ne me perturbe pas du tout ; Pas d'accord et ça me perturbe un peu Pas d'accord et ça me perturbe ; Pas d'accord et ça me perturbe beaucoup</t>
    </r>
  </si>
  <si>
    <r>
      <t>Est-ce que vous avez accès à Internet ?</t>
    </r>
    <r>
      <rPr>
        <sz val="8"/>
        <color theme="1" tint="0.499984740745262"/>
        <rFont val="Calibri"/>
        <family val="2"/>
        <scheme val="minor"/>
      </rPr>
      <t xml:space="preserve"> O/N</t>
    </r>
  </si>
  <si>
    <r>
      <rPr>
        <b/>
        <sz val="8"/>
        <rFont val="Calibri"/>
        <family val="2"/>
        <scheme val="minor"/>
      </rPr>
      <t xml:space="preserve">Si oui, </t>
    </r>
    <r>
      <rPr>
        <sz val="8"/>
        <rFont val="Calibri"/>
        <family val="2"/>
        <scheme val="minor"/>
      </rPr>
      <t>accepteriez-vous de remplir un questionnaire par Internet ?</t>
    </r>
    <r>
      <rPr>
        <sz val="8"/>
        <color theme="1" tint="0.499984740745262"/>
        <rFont val="Calibri"/>
        <family val="2"/>
        <scheme val="minor"/>
      </rPr>
      <t xml:space="preserve"> O/N</t>
    </r>
  </si>
  <si>
    <r>
      <rPr>
        <sz val="14"/>
        <color rgb="FFFFFFFF"/>
        <rFont val="Calibri"/>
        <family val="2"/>
        <scheme val="minor"/>
      </rPr>
      <t xml:space="preserve">Lifestyles and health
</t>
    </r>
    <r>
      <rPr>
        <sz val="11"/>
        <color rgb="FFFFFFFF"/>
        <rFont val="Calibri"/>
        <family val="2"/>
        <scheme val="minor"/>
      </rPr>
      <t>Self-Questionnaire to be filled in at home</t>
    </r>
  </si>
  <si>
    <r>
      <t xml:space="preserve">Date by which you should have filled in this questionnaire:  </t>
    </r>
    <r>
      <rPr>
        <sz val="8"/>
        <color theme="1" tint="0.499984740745262"/>
        <rFont val="Calibri"/>
        <family val="2"/>
        <scheme val="minor"/>
      </rPr>
      <t>dd/mm/20yy</t>
    </r>
  </si>
  <si>
    <r>
      <t xml:space="preserve">What is your gender: </t>
    </r>
    <r>
      <rPr>
        <sz val="8"/>
        <color theme="1" tint="0.499984740745262"/>
        <rFont val="Calibri"/>
        <family val="2"/>
        <scheme val="minor"/>
      </rPr>
      <t>male / female</t>
    </r>
  </si>
  <si>
    <r>
      <t>What is your date of birth:</t>
    </r>
    <r>
      <rPr>
        <sz val="8"/>
        <color theme="1" tint="0.499984740745262"/>
        <rFont val="Calibri"/>
        <family val="2"/>
        <scheme val="minor"/>
      </rPr>
      <t xml:space="preserve"> dd/mm/yyyy</t>
    </r>
  </si>
  <si>
    <r>
      <t xml:space="preserve">How would you describe your general health?
</t>
    </r>
    <r>
      <rPr>
        <sz val="8"/>
        <color theme="0" tint="-0.499984740745262"/>
        <rFont val="Calibri"/>
        <family val="2"/>
        <scheme val="minor"/>
      </rPr>
      <t>very good | A | B | C | D | E | F | G | H | very poor</t>
    </r>
  </si>
  <si>
    <r>
      <t xml:space="preserve">How would you describe your general health compared to someone you know of the same age?
</t>
    </r>
    <r>
      <rPr>
        <sz val="8"/>
        <color theme="0" tint="-0.499984740745262"/>
        <rFont val="Calibri"/>
        <family val="2"/>
        <scheme val="minor"/>
      </rPr>
      <t>very good | A | B | C | D | E | F | G | H | very poor</t>
    </r>
  </si>
  <si>
    <r>
      <t xml:space="preserve">Usually, in your current work, or during your previous job if your are not currently in work, what degree of physical effort is (was) required of you? (only one possible </t>
    </r>
    <r>
      <rPr>
        <b/>
        <sz val="8"/>
        <color theme="1" tint="4.9989318521683403E-2"/>
        <rFont val="Calibri"/>
        <family val="2"/>
        <scheme val="minor"/>
      </rPr>
      <t>answer)</t>
    </r>
    <r>
      <rPr>
        <sz val="8"/>
        <color theme="1" tint="0.499984740745262"/>
        <rFont val="Calibri"/>
        <family val="2"/>
        <scheme val="minor"/>
      </rPr>
      <t xml:space="preserve">
Sedentary job
Light effort: walking, light handling (less than 10 kg)
Moderate effort: handling relatively heavy objects (between 10 and 25 kg)
Physical work: heavy handling (&gt; 25 kg)
I have never worked</t>
    </r>
  </si>
  <si>
    <r>
      <t xml:space="preserve">[2009] Did you make regular trips on foot or bicycle over the past year ?
</t>
    </r>
    <r>
      <rPr>
        <sz val="8"/>
        <color theme="1" tint="0.499984740745262"/>
        <rFont val="Calibri"/>
        <family val="2"/>
        <scheme val="minor"/>
      </rPr>
      <t>No trip or less than 15 minutes per trip
Yes, more than 15 minutes per trip</t>
    </r>
  </si>
  <si>
    <r>
      <t>How many trips per week on average:</t>
    </r>
    <r>
      <rPr>
        <sz val="8"/>
        <color theme="1" tint="0.499984740745262"/>
        <rFont val="Calibri"/>
        <family val="2"/>
        <scheme val="minor"/>
      </rPr>
      <t xml:space="preserve"> I__I__I</t>
    </r>
  </si>
  <si>
    <r>
      <t xml:space="preserve">For how many years? </t>
    </r>
    <r>
      <rPr>
        <sz val="8"/>
        <color theme="1" tint="0.499984740745262"/>
        <rFont val="Calibri"/>
        <family val="2"/>
        <scheme val="minor"/>
      </rPr>
      <t>|__|__| Year(s) / less than 1 year</t>
    </r>
  </si>
  <si>
    <r>
      <t xml:space="preserve">Regular trips on foot or bicycle (at work or outside of work) over the past 12 months?
</t>
    </r>
    <r>
      <rPr>
        <sz val="8"/>
        <color theme="1" tint="0.499984740745262"/>
        <rFont val="Calibri"/>
        <family val="2"/>
        <scheme val="minor"/>
      </rPr>
      <t>No
Yes, less than 15 minutes per trip
Yes, 15 minutes and more per trip</t>
    </r>
  </si>
  <si>
    <r>
      <rPr>
        <b/>
        <sz val="8"/>
        <rFont val="Calibri"/>
        <family val="2"/>
        <scheme val="minor"/>
      </rPr>
      <t>If yes</t>
    </r>
    <r>
      <rPr>
        <sz val="8"/>
        <rFont val="Calibri"/>
        <family val="2"/>
        <scheme val="minor"/>
      </rPr>
      <t xml:space="preserve"> (whatever the trip time), how many times per week on average:</t>
    </r>
    <r>
      <rPr>
        <sz val="8"/>
        <color theme="1" tint="0.499984740745262"/>
        <rFont val="Calibri"/>
        <family val="2"/>
        <scheme val="minor"/>
      </rPr>
      <t xml:space="preserve"> I__I__I</t>
    </r>
  </si>
  <si>
    <r>
      <rPr>
        <b/>
        <sz val="8"/>
        <rFont val="Calibri"/>
        <family val="2"/>
        <scheme val="minor"/>
      </rPr>
      <t xml:space="preserve">If yes </t>
    </r>
    <r>
      <rPr>
        <sz val="8"/>
        <rFont val="Calibri"/>
        <family val="2"/>
        <scheme val="minor"/>
      </rPr>
      <t xml:space="preserve">(whatever the trip time), for how many years?
</t>
    </r>
    <r>
      <rPr>
        <sz val="8"/>
        <color theme="1" tint="0.499984740745262"/>
        <rFont val="Calibri"/>
        <family val="2"/>
        <scheme val="minor"/>
      </rPr>
      <t>Less than 1 year / 1 year or more -&gt; specify the number of years |__|__| year(s)</t>
    </r>
  </si>
  <si>
    <r>
      <t xml:space="preserve">[2009] Did you practice sports regularly (excluding trips, DIY and gardening) over the past year?
</t>
    </r>
    <r>
      <rPr>
        <sz val="8"/>
        <color theme="1" tint="0.499984740745262"/>
        <rFont val="Calibri"/>
        <family val="2"/>
        <scheme val="minor"/>
      </rPr>
      <t>Never
Yes, less than 2 hours per week
Yes, more than 2 hours per week</t>
    </r>
  </si>
  <si>
    <r>
      <t xml:space="preserve">If yes, for how many years? </t>
    </r>
    <r>
      <rPr>
        <sz val="8"/>
        <color theme="1" tint="0.499984740745262"/>
        <rFont val="Calibri"/>
        <family val="2"/>
        <scheme val="minor"/>
      </rPr>
      <t>I__I__I  years / less than 1 year</t>
    </r>
  </si>
  <si>
    <r>
      <t xml:space="preserve">Did you practice sports regularly (excluding trips, DIY, gardening and housework) over the past 12 months?
</t>
    </r>
    <r>
      <rPr>
        <sz val="8"/>
        <color theme="1" tint="0.499984740745262"/>
        <rFont val="Calibri"/>
        <family val="2"/>
        <scheme val="minor"/>
      </rPr>
      <t>No
Yes, less than 2 hours per week
Yes, 2 hours and more per week</t>
    </r>
  </si>
  <si>
    <r>
      <rPr>
        <b/>
        <sz val="8"/>
        <rFont val="Calibri"/>
        <family val="2"/>
        <scheme val="minor"/>
      </rPr>
      <t xml:space="preserve">If yes </t>
    </r>
    <r>
      <rPr>
        <sz val="8"/>
        <rFont val="Calibri"/>
        <family val="2"/>
        <scheme val="minor"/>
      </rPr>
      <t xml:space="preserve">(whatever the number of hours), how many times per week on average: </t>
    </r>
    <r>
      <rPr>
        <sz val="8"/>
        <color theme="1" tint="0.499984740745262"/>
        <rFont val="Calibri"/>
        <family val="2"/>
        <scheme val="minor"/>
      </rPr>
      <t>I__I__I</t>
    </r>
  </si>
  <si>
    <r>
      <rPr>
        <b/>
        <sz val="8"/>
        <rFont val="Calibri"/>
        <family val="2"/>
        <scheme val="minor"/>
      </rPr>
      <t xml:space="preserve">If yes </t>
    </r>
    <r>
      <rPr>
        <sz val="8"/>
        <rFont val="Calibri"/>
        <family val="2"/>
        <scheme val="minor"/>
      </rPr>
      <t xml:space="preserve">(whatever the number of hours), for how many years? 
</t>
    </r>
    <r>
      <rPr>
        <sz val="8"/>
        <color theme="1" tint="0.499984740745262"/>
        <rFont val="Calibri"/>
        <family val="2"/>
        <scheme val="minor"/>
      </rPr>
      <t>Less than 1 year / 1 year and more -&gt; Specify the number of years |__|__| year(s)</t>
    </r>
  </si>
  <si>
    <r>
      <t xml:space="preserve">[2009] Did you regularly perform DIY, gardening or housework over the past year?
</t>
    </r>
    <r>
      <rPr>
        <sz val="8"/>
        <color theme="1" tint="0.499984740745262"/>
        <rFont val="Calibri"/>
        <family val="2"/>
        <scheme val="minor"/>
      </rPr>
      <t>Never
Yes, less than 2 hours per week
Yes, more than 2 hours per week</t>
    </r>
  </si>
  <si>
    <r>
      <t xml:space="preserve">If yes, for how many years? </t>
    </r>
    <r>
      <rPr>
        <sz val="8"/>
        <color theme="0" tint="-0.499984740745262"/>
        <rFont val="Calibri"/>
        <family val="2"/>
        <scheme val="minor"/>
      </rPr>
      <t>I__I__I  years / less than 1 year</t>
    </r>
  </si>
  <si>
    <r>
      <rPr>
        <b/>
        <sz val="8"/>
        <rFont val="Calibri"/>
        <family val="2"/>
        <scheme val="minor"/>
      </rPr>
      <t>If yes</t>
    </r>
    <r>
      <rPr>
        <sz val="8"/>
        <rFont val="Calibri"/>
        <family val="2"/>
        <scheme val="minor"/>
      </rPr>
      <t xml:space="preserve"> (whatever the number of hours), how many times per week on average: </t>
    </r>
    <r>
      <rPr>
        <sz val="8"/>
        <color theme="1" tint="0.499984740745262"/>
        <rFont val="Calibri"/>
        <family val="2"/>
        <scheme val="minor"/>
      </rPr>
      <t>I__I__I</t>
    </r>
  </si>
  <si>
    <r>
      <rPr>
        <b/>
        <sz val="8"/>
        <rFont val="Calibri"/>
        <family val="2"/>
        <scheme val="minor"/>
      </rPr>
      <t>If yes</t>
    </r>
    <r>
      <rPr>
        <sz val="8"/>
        <rFont val="Calibri"/>
        <family val="2"/>
        <scheme val="minor"/>
      </rPr>
      <t xml:space="preserve"> (whatever the number of hours), for how many years? 
</t>
    </r>
    <r>
      <rPr>
        <sz val="8"/>
        <color theme="1" tint="0.499984740745262"/>
        <rFont val="Calibri"/>
        <family val="2"/>
        <scheme val="minor"/>
      </rPr>
      <t>Less than 1 year / 1 year and more -&gt; Specify the number of years |__|__| year(s)</t>
    </r>
  </si>
  <si>
    <r>
      <t xml:space="preserve">Which of the 4 following conditions best describes your current physical activity outside of work?
</t>
    </r>
    <r>
      <rPr>
        <sz val="8"/>
        <color theme="1" tint="0.499984740745262"/>
        <rFont val="Calibri"/>
        <family val="2"/>
        <scheme val="minor"/>
      </rPr>
      <t>No weekly physical activity
Only one light physical activity nearly every week
One intense physical activity lasting at least 20 min, once or twice per week
One intense physical activity lasting at least 20 min, 3 times or more per week</t>
    </r>
  </si>
  <si>
    <r>
      <t xml:space="preserve">Do you consider that you eat correctly? </t>
    </r>
    <r>
      <rPr>
        <sz val="8"/>
        <color theme="1" tint="0.499984740745262"/>
        <rFont val="Calibri"/>
        <family val="2"/>
        <scheme val="minor"/>
      </rPr>
      <t>Y/N/Don't know</t>
    </r>
  </si>
  <si>
    <r>
      <t xml:space="preserve">Do you consider that your diet is balanced?
</t>
    </r>
    <r>
      <rPr>
        <sz val="8"/>
        <color theme="0" tint="-0.499984740745262"/>
        <rFont val="Calibri"/>
        <family val="2"/>
        <scheme val="minor"/>
      </rPr>
      <t>Perfectly | A | B | C | D | E | F | G | H | Not at all</t>
    </r>
  </si>
  <si>
    <r>
      <t>For you, eating mainly represents:</t>
    </r>
    <r>
      <rPr>
        <i/>
        <sz val="8"/>
        <rFont val="Calibri"/>
        <family val="2"/>
        <scheme val="minor"/>
      </rPr>
      <t xml:space="preserve"> (several answers possible)</t>
    </r>
  </si>
  <si>
    <t>An essential fact of life</t>
  </si>
  <si>
    <t>A means of staying healthy</t>
  </si>
  <si>
    <t>A gustatory pleasure</t>
  </si>
  <si>
    <t>A pleasant moment to share with others</t>
  </si>
  <si>
    <t>A constraint</t>
  </si>
  <si>
    <r>
      <t xml:space="preserve">Generally, during the week, where do you most often take your lunch? 
</t>
    </r>
    <r>
      <rPr>
        <i/>
        <sz val="8"/>
        <rFont val="Calibri"/>
        <family val="2"/>
        <scheme val="minor"/>
      </rPr>
      <t>(consider your work days if you are in employment, or lecture days if you are at school or university)</t>
    </r>
    <r>
      <rPr>
        <b/>
        <sz val="8"/>
        <rFont val="Calibri"/>
        <family val="2"/>
        <scheme val="minor"/>
      </rPr>
      <t xml:space="preserve">
</t>
    </r>
    <r>
      <rPr>
        <sz val="8"/>
        <color theme="1" tint="0.499984740745262"/>
        <rFont val="Calibri"/>
        <family val="2"/>
        <scheme val="minor"/>
      </rPr>
      <t>At home
In the refectory (company, school or university restaurant, etc)
At your place of work (but not in the refectory)
At friends'
At the fast food restaurant or snack-bar
At a restaurant, pizzeria, cafeteria
At the café, bistro
On the street or in a park
Other</t>
    </r>
  </si>
  <si>
    <r>
      <t>Are you currently following a diet?</t>
    </r>
    <r>
      <rPr>
        <b/>
        <sz val="8"/>
        <color theme="1" tint="0.499984740745262"/>
        <rFont val="Calibri"/>
        <family val="2"/>
        <scheme val="minor"/>
      </rPr>
      <t xml:space="preserve"> Y/N</t>
    </r>
  </si>
  <si>
    <r>
      <rPr>
        <b/>
        <sz val="8"/>
        <rFont val="Calibri"/>
        <family val="2"/>
        <scheme val="minor"/>
      </rPr>
      <t>If yes,</t>
    </r>
    <r>
      <rPr>
        <sz val="8"/>
        <rFont val="Calibri"/>
        <family val="2"/>
        <scheme val="minor"/>
      </rPr>
      <t xml:space="preserve"> was this diet prescribed by a healthcare professional (general practitioner, nutritionist, dietitian)? </t>
    </r>
    <r>
      <rPr>
        <sz val="8"/>
        <color theme="1" tint="0.499984740745262"/>
        <rFont val="Calibri"/>
        <family val="2"/>
        <scheme val="minor"/>
      </rPr>
      <t>Y/N</t>
    </r>
  </si>
  <si>
    <r>
      <rPr>
        <b/>
        <sz val="8"/>
        <rFont val="Calibri"/>
        <family val="2"/>
        <scheme val="minor"/>
      </rPr>
      <t>If yes</t>
    </r>
    <r>
      <rPr>
        <sz val="8"/>
        <rFont val="Calibri"/>
        <family val="2"/>
        <scheme val="minor"/>
      </rPr>
      <t>, why are you following this diet? (several answers possible)</t>
    </r>
  </si>
  <si>
    <r>
      <t xml:space="preserve">Currently, would you consider yourself:
</t>
    </r>
    <r>
      <rPr>
        <sz val="8"/>
        <color theme="0" tint="-0.499984740745262"/>
        <rFont val="Calibri"/>
        <family val="2"/>
        <scheme val="minor"/>
      </rPr>
      <t>Much too thin
Somewhat too thin
Of a normal weight
A little too fat
Much too fat
Don't know</t>
    </r>
  </si>
  <si>
    <r>
      <t xml:space="preserve">How many meals (including breakfast) do you usually eat per day?
</t>
    </r>
    <r>
      <rPr>
        <sz val="8"/>
        <color theme="1" tint="0.499984740745262"/>
        <rFont val="Calibri"/>
        <family val="2"/>
        <scheme val="minor"/>
      </rPr>
      <t>1 meal / 2 meals / 3 meals / More than 3 meals</t>
    </r>
  </si>
  <si>
    <r>
      <rPr>
        <sz val="8"/>
        <rFont val="Calibri"/>
        <family val="2"/>
        <scheme val="minor"/>
      </rPr>
      <t>[i1]</t>
    </r>
    <r>
      <rPr>
        <b/>
        <sz val="8"/>
        <rFont val="Calibri"/>
        <family val="2"/>
        <scheme val="minor"/>
      </rPr>
      <t xml:space="preserve"> How often do you usually eat the following foods?</t>
    </r>
    <r>
      <rPr>
        <sz val="8"/>
        <rFont val="Calibri"/>
        <family val="2"/>
        <scheme val="minor"/>
      </rPr>
      <t xml:space="preserve"> 
(refer to food item list)</t>
    </r>
    <r>
      <rPr>
        <b/>
        <sz val="8"/>
        <rFont val="Calibri"/>
        <family val="2"/>
        <scheme val="minor"/>
      </rPr>
      <t xml:space="preserve">
</t>
    </r>
    <r>
      <rPr>
        <sz val="8"/>
        <color theme="1" tint="0.499984740745262"/>
        <rFont val="Calibri"/>
        <family val="2"/>
        <scheme val="minor"/>
      </rPr>
      <t>[Never or nearly never] [less than once per week] [approximately once per week] [2 to 3 times per week] [once per day or more. In this case, how many portions* per day?]
* A portion is equivalent to between 80 and 100 g, i.e. the size of a fist or 2 full tablespoons.</t>
    </r>
    <r>
      <rPr>
        <b/>
        <sz val="8"/>
        <rFont val="Calibri"/>
        <family val="2"/>
        <scheme val="minor"/>
      </rPr>
      <t xml:space="preserve">
</t>
    </r>
    <r>
      <rPr>
        <sz val="8"/>
        <rFont val="Calibri"/>
        <family val="2"/>
        <scheme val="minor"/>
      </rPr>
      <t>[i2]</t>
    </r>
    <r>
      <rPr>
        <b/>
        <sz val="8"/>
        <rFont val="Calibri"/>
        <family val="2"/>
        <scheme val="minor"/>
      </rPr>
      <t xml:space="preserve"> How often do you usually eat the following foods or drinks? 
</t>
    </r>
    <r>
      <rPr>
        <sz val="8"/>
        <rFont val="Calibri"/>
        <family val="2"/>
        <scheme val="minor"/>
      </rPr>
      <t xml:space="preserve">(refer to food &amp; drinks item list)
</t>
    </r>
    <r>
      <rPr>
        <sz val="8"/>
        <color theme="1" tint="0.499984740745262"/>
        <rFont val="Calibri"/>
        <family val="2"/>
        <scheme val="minor"/>
      </rPr>
      <t>[Never or nearly never] [less than once per week] [approximately once per week] [2 to 3 times per week] [4 or 6 times per week] [once per day or more. In this case, how many times per day?]</t>
    </r>
    <r>
      <rPr>
        <b/>
        <sz val="8"/>
        <rFont val="Calibri"/>
        <family val="2"/>
        <scheme val="minor"/>
      </rPr>
      <t xml:space="preserve">
</t>
    </r>
    <r>
      <rPr>
        <sz val="8"/>
        <rFont val="Calibri"/>
        <family val="2"/>
        <scheme val="minor"/>
      </rPr>
      <t xml:space="preserve">[i3] </t>
    </r>
    <r>
      <rPr>
        <b/>
        <sz val="8"/>
        <rFont val="Calibri"/>
        <family val="2"/>
        <scheme val="minor"/>
      </rPr>
      <t xml:space="preserve">How often do you usually consume the following foods or drinks, whatever their mode of storage (fresh, tinned or frozen), the time at which they are consumed (meals or between meals) or the location (home or out of home)?
</t>
    </r>
    <r>
      <rPr>
        <sz val="8"/>
        <rFont val="Calibri"/>
        <family val="2"/>
        <scheme val="minor"/>
      </rPr>
      <t xml:space="preserve">(refer to food &amp; drinks item list)
</t>
    </r>
    <r>
      <rPr>
        <sz val="8"/>
        <color theme="1" tint="0.499984740745262"/>
        <rFont val="Calibri"/>
        <family val="2"/>
        <scheme val="minor"/>
      </rPr>
      <t>Never or nearly never
less than once per week
approximately once per week
2 to 3 times per week
4 or 6 times per week
once per day or more In this case, how many times or units per day?</t>
    </r>
  </si>
  <si>
    <r>
      <t xml:space="preserve">&gt;&gt;&gt;&gt; FOOD ITEM LIST
</t>
    </r>
    <r>
      <rPr>
        <sz val="8"/>
        <color rgb="FF990033"/>
        <rFont val="Calibri"/>
        <family val="2"/>
        <scheme val="minor"/>
      </rPr>
      <t>NB: For items marked with an *, your answer should not refer to low-fat products. They are referred to in specific questions.</t>
    </r>
  </si>
  <si>
    <r>
      <t>Dairy products and desserts</t>
    </r>
    <r>
      <rPr>
        <b/>
        <sz val="8"/>
        <rFont val="Calibri"/>
        <family val="2"/>
        <scheme val="minor"/>
      </rPr>
      <t xml:space="preserve"> LOW-FAT (0% or 20%)</t>
    </r>
  </si>
  <si>
    <r>
      <t xml:space="preserve">Shop-bought ready meals </t>
    </r>
    <r>
      <rPr>
        <b/>
        <sz val="8"/>
        <rFont val="Calibri"/>
        <family val="2"/>
        <scheme val="minor"/>
      </rPr>
      <t>LOW-FAT</t>
    </r>
  </si>
  <si>
    <r>
      <t xml:space="preserve">Cheeses </t>
    </r>
    <r>
      <rPr>
        <b/>
        <sz val="8"/>
        <rFont val="Calibri"/>
        <family val="2"/>
        <scheme val="minor"/>
      </rPr>
      <t>LOW-FAT</t>
    </r>
  </si>
  <si>
    <r>
      <t xml:space="preserve">&gt;&gt;&gt; DRINK ITEM LIST
</t>
    </r>
    <r>
      <rPr>
        <sz val="8"/>
        <color theme="1" tint="0.499984740745262"/>
        <rFont val="Calibri"/>
        <family val="2"/>
        <scheme val="minor"/>
      </rPr>
      <t>Never or nearly never
less than once a week
approximately once a week
2 to 3 times a week
4 or 6 times a week
once a day or more In this case, how many glasses or cups a day?</t>
    </r>
  </si>
  <si>
    <r>
      <t xml:space="preserve">Soft drinks, flavoured drink </t>
    </r>
    <r>
      <rPr>
        <b/>
        <sz val="8"/>
        <rFont val="Calibri"/>
        <family val="2"/>
        <scheme val="minor"/>
      </rPr>
      <t>DIET or ZERO</t>
    </r>
  </si>
  <si>
    <r>
      <t xml:space="preserve">How many cups of the following drinks would you say you drink each day? 
</t>
    </r>
    <r>
      <rPr>
        <sz val="8"/>
        <color theme="1" tint="0.499984740745262"/>
        <rFont val="Calibri"/>
        <family val="2"/>
        <scheme val="minor"/>
      </rPr>
      <t xml:space="preserve">Tea I__I__I / Coffee I__I__I </t>
    </r>
  </si>
  <si>
    <r>
      <t>How many glasses of sweet drinks or soda do you drink each day?</t>
    </r>
    <r>
      <rPr>
        <sz val="8"/>
        <color theme="1" tint="0.499984740745262"/>
        <rFont val="Calibri"/>
        <family val="2"/>
        <scheme val="minor"/>
      </rPr>
      <t xml:space="preserve"> I__I__I </t>
    </r>
  </si>
  <si>
    <r>
      <rPr>
        <b/>
        <sz val="8"/>
        <rFont val="Calibri"/>
        <family val="2"/>
        <scheme val="minor"/>
      </rPr>
      <t>How often do you usually consume the following light or low-fat products?</t>
    </r>
    <r>
      <rPr>
        <sz val="8"/>
        <rFont val="Calibri"/>
        <family val="2"/>
        <scheme val="minor"/>
      </rPr>
      <t xml:space="preserve">
</t>
    </r>
    <r>
      <rPr>
        <sz val="8"/>
        <color theme="1" tint="0.499984740745262"/>
        <rFont val="Calibri"/>
        <family val="2"/>
        <scheme val="minor"/>
      </rPr>
      <t>Never
rarely
often
every day</t>
    </r>
  </si>
  <si>
    <r>
      <rPr>
        <sz val="8"/>
        <color theme="0" tint="-0.49995422223578601"/>
        <rFont val="Calibri"/>
        <family val="2"/>
        <scheme val="minor"/>
      </rPr>
      <t>Yoghurt, cottage cheese (0 or 20%)</t>
    </r>
  </si>
  <si>
    <r>
      <rPr>
        <sz val="8"/>
        <color theme="0" tint="-0.49995422223578601"/>
        <rFont val="Calibri"/>
        <family val="2"/>
        <scheme val="minor"/>
      </rPr>
      <t>Butter, margarine</t>
    </r>
  </si>
  <si>
    <r>
      <t>[pilote]</t>
    </r>
    <r>
      <rPr>
        <b/>
        <sz val="8"/>
        <rFont val="Calibri"/>
        <family val="2"/>
        <scheme val="minor"/>
      </rPr>
      <t xml:space="preserve"> What fats do you prefer, amongst the following choices (several answers possible): (refer to fat item list)
</t>
    </r>
    <r>
      <rPr>
        <sz val="8"/>
        <color theme="1" tint="0.499984740745262"/>
        <rFont val="Calibri"/>
        <family val="2"/>
        <scheme val="minor"/>
      </rPr>
      <t>[never] [rarely] [often] [nearly always]</t>
    </r>
    <r>
      <rPr>
        <b/>
        <sz val="8"/>
        <rFont val="Calibri"/>
        <family val="2"/>
        <scheme val="minor"/>
      </rPr>
      <t xml:space="preserve">
</t>
    </r>
    <r>
      <rPr>
        <sz val="8"/>
        <rFont val="Calibri"/>
        <family val="2"/>
        <scheme val="minor"/>
      </rPr>
      <t xml:space="preserve">[i1] </t>
    </r>
    <r>
      <rPr>
        <b/>
        <sz val="8"/>
        <rFont val="Calibri"/>
        <family val="2"/>
        <scheme val="minor"/>
      </rPr>
      <t xml:space="preserve">How often do you usually consume the following fats?
</t>
    </r>
    <r>
      <rPr>
        <i/>
        <sz val="8"/>
        <rFont val="Calibri"/>
        <family val="2"/>
        <scheme val="minor"/>
      </rPr>
      <t>(refer to fat item list)</t>
    </r>
    <r>
      <rPr>
        <b/>
        <sz val="8"/>
        <rFont val="Calibri"/>
        <family val="2"/>
        <scheme val="minor"/>
      </rPr>
      <t xml:space="preserve">
</t>
    </r>
    <r>
      <rPr>
        <sz val="8"/>
        <rFont val="Calibri"/>
        <family val="2"/>
        <scheme val="minor"/>
      </rPr>
      <t xml:space="preserve">[i3] </t>
    </r>
    <r>
      <rPr>
        <b/>
        <sz val="8"/>
        <rFont val="Calibri"/>
        <family val="2"/>
        <scheme val="minor"/>
      </rPr>
      <t>How often do you usually consume the following added fats?</t>
    </r>
    <r>
      <rPr>
        <sz val="8"/>
        <rFont val="Calibri"/>
        <family val="2"/>
        <scheme val="minor"/>
      </rPr>
      <t xml:space="preserve"> 
</t>
    </r>
    <r>
      <rPr>
        <sz val="8"/>
        <color theme="1" tint="0.499984740745262"/>
        <rFont val="Calibri"/>
        <family val="2"/>
        <scheme val="minor"/>
      </rPr>
      <t>Never
rarely
often
every day</t>
    </r>
  </si>
  <si>
    <t>&gt;&gt;&gt;FAT ITEM LIST</t>
  </si>
  <si>
    <r>
      <t xml:space="preserve">What type of fats do you use most often when cooking foods?
</t>
    </r>
    <r>
      <rPr>
        <i/>
        <sz val="8"/>
        <rFont val="Calibri"/>
        <family val="2"/>
        <scheme val="minor"/>
      </rPr>
      <t xml:space="preserve">(Only one possible answer)
</t>
    </r>
    <r>
      <rPr>
        <sz val="8"/>
        <color theme="1" tint="0.499984740745262"/>
        <rFont val="Calibri"/>
        <family val="2"/>
        <scheme val="minor"/>
      </rPr>
      <t>Butter
Low-fat butter
Oil
Margarine
Other</t>
    </r>
  </si>
  <si>
    <r>
      <rPr>
        <b/>
        <sz val="8"/>
        <rFont val="Calibri"/>
        <family val="2"/>
        <scheme val="minor"/>
      </rPr>
      <t>If you use margarine,</t>
    </r>
    <r>
      <rPr>
        <sz val="8"/>
        <rFont val="Calibri"/>
        <family val="2"/>
        <scheme val="minor"/>
      </rPr>
      <t xml:space="preserve"> please state which type: 
- </t>
    </r>
    <r>
      <rPr>
        <sz val="8"/>
        <color theme="1" tint="0.499984740745262"/>
        <rFont val="Calibri"/>
        <family val="2"/>
        <scheme val="minor"/>
      </rPr>
      <t>Standard margarine
- Omega 3-enriched margarine (Saint-Hubert Oméga 3, Planta Fin Oméga 3, etc)
- Plant sterol-enriched margarine (Fuit d'Or Pro-Activ', Saint-Hubert Colégram, etc)</t>
    </r>
  </si>
  <si>
    <r>
      <t xml:space="preserve">Which types of oil do you use the most often for seasoning or cooking?
</t>
    </r>
    <r>
      <rPr>
        <i/>
        <sz val="8"/>
        <rFont val="Calibri"/>
        <family val="2"/>
        <scheme val="minor"/>
      </rPr>
      <t xml:space="preserve">(2 answers maximum)
</t>
    </r>
    <r>
      <rPr>
        <sz val="8"/>
        <color theme="1" tint="0.499984740745262"/>
        <rFont val="Calibri"/>
        <family val="2"/>
        <scheme val="minor"/>
      </rPr>
      <t>Sunflower
Peanut
Rapeseed
Mixed oil (ie ISIO 4, etc)
Olive
Other</t>
    </r>
  </si>
  <si>
    <r>
      <t>How much sugar (white, brown etc) do you consume per day (in coffee, tea, yoghurt etc)?</t>
    </r>
    <r>
      <rPr>
        <i/>
        <sz val="8"/>
        <rFont val="Calibri"/>
        <family val="2"/>
        <scheme val="minor"/>
      </rPr>
      <t xml:space="preserve"> (number of cubes or spoons)</t>
    </r>
    <r>
      <rPr>
        <b/>
        <sz val="8"/>
        <rFont val="Calibri"/>
        <family val="2"/>
        <scheme val="minor"/>
      </rPr>
      <t xml:space="preserve">
</t>
    </r>
    <r>
      <rPr>
        <sz val="8"/>
        <color theme="1" tint="0.499984740745262"/>
        <rFont val="Calibri"/>
        <family val="2"/>
        <scheme val="minor"/>
      </rPr>
      <t>Never or rarely
1 or 2
3 or 4
5 or more</t>
    </r>
  </si>
  <si>
    <r>
      <t xml:space="preserve">How much sweetener (aspartame, stevia, agave syrup etc) do you consume per day (in coffee, tea, yoghurt etc)?
</t>
    </r>
    <r>
      <rPr>
        <i/>
        <sz val="8"/>
        <rFont val="Calibri"/>
        <family val="2"/>
        <scheme val="minor"/>
      </rPr>
      <t>(number of cubes, tablets or tea spoons)</t>
    </r>
    <r>
      <rPr>
        <sz val="8"/>
        <rFont val="Calibri"/>
        <family val="2"/>
        <scheme val="minor"/>
      </rPr>
      <t xml:space="preserve">
</t>
    </r>
    <r>
      <rPr>
        <sz val="8"/>
        <color theme="1" tint="0.499984740745262"/>
        <rFont val="Calibri"/>
        <family val="2"/>
        <scheme val="minor"/>
      </rPr>
      <t>Never or rarely
1 or 2
3 or 4
5 or more</t>
    </r>
  </si>
  <si>
    <r>
      <t>Do you enjoy very salty food, or do you add salt to your food before having tasted it?</t>
    </r>
    <r>
      <rPr>
        <sz val="8"/>
        <color theme="1" tint="0.499984740745262"/>
        <rFont val="Calibri"/>
        <family val="2"/>
        <scheme val="minor"/>
      </rPr>
      <t xml:space="preserve"> 
Y/N</t>
    </r>
  </si>
  <si>
    <r>
      <t xml:space="preserve">Have you experienced loss of appetite over the past 3 months?
</t>
    </r>
    <r>
      <rPr>
        <sz val="8"/>
        <color theme="1" tint="0.499984740745262"/>
        <rFont val="Calibri"/>
        <family val="2"/>
        <scheme val="minor"/>
      </rPr>
      <t>No
Yes, moderate
Yes, significant
Don't know</t>
    </r>
  </si>
  <si>
    <r>
      <t>Do you currently regularly wear prescription glasses?</t>
    </r>
    <r>
      <rPr>
        <sz val="8"/>
        <color theme="1" tint="0.499984740745262"/>
        <rFont val="Calibri"/>
        <family val="2"/>
        <scheme val="minor"/>
      </rPr>
      <t xml:space="preserve"> Y/N</t>
    </r>
  </si>
  <si>
    <r>
      <t>Do you currently regularly wear contact lenses?</t>
    </r>
    <r>
      <rPr>
        <sz val="8"/>
        <color theme="1" tint="0.499984740745262"/>
        <rFont val="Calibri"/>
        <family val="2"/>
        <scheme val="minor"/>
      </rPr>
      <t xml:space="preserve"> Y/N</t>
    </r>
  </si>
  <si>
    <r>
      <t xml:space="preserve">If you answered yes, indicate the year you started wearing glasses or contact lenses : </t>
    </r>
    <r>
      <rPr>
        <sz val="8"/>
        <color theme="1" tint="0.499984740745262"/>
        <rFont val="Calibri"/>
        <family val="2"/>
        <scheme val="minor"/>
      </rPr>
      <t>Distance vision, year first used I__I__I__I__I  Close-up vision, year first used I__I__I__I__I</t>
    </r>
  </si>
  <si>
    <r>
      <t>Currently, do you regularly wear prescription glasses or contact lenses?</t>
    </r>
    <r>
      <rPr>
        <sz val="8"/>
        <color theme="1" tint="0.499984740745262"/>
        <rFont val="Calibri"/>
        <family val="2"/>
        <scheme val="minor"/>
      </rPr>
      <t xml:space="preserve"> 
Y/N</t>
    </r>
  </si>
  <si>
    <r>
      <t xml:space="preserve"> If yes,</t>
    </r>
    <r>
      <rPr>
        <sz val="8"/>
        <rFont val="Calibri"/>
        <family val="2"/>
        <scheme val="minor"/>
      </rPr>
      <t xml:space="preserve"> specify whether for close-up vision, distance vision or both, along with the year you started wearing the glasses or contact lenses:</t>
    </r>
  </si>
  <si>
    <r>
      <t>Have you ever undergone a cataract operation?</t>
    </r>
    <r>
      <rPr>
        <b/>
        <sz val="8"/>
        <color theme="1" tint="0.499984740745262"/>
        <rFont val="Calibri"/>
        <family val="2"/>
        <scheme val="minor"/>
      </rPr>
      <t xml:space="preserve"> Y/N</t>
    </r>
  </si>
  <si>
    <r>
      <rPr>
        <b/>
        <sz val="8"/>
        <rFont val="Calibri"/>
        <family val="2"/>
        <scheme val="minor"/>
      </rPr>
      <t>If yes</t>
    </r>
    <r>
      <rPr>
        <sz val="8"/>
        <rFont val="Calibri"/>
        <family val="2"/>
        <scheme val="minor"/>
      </rPr>
      <t>, have you been operated: 1) on one eye 2) on both eyes</t>
    </r>
  </si>
  <si>
    <t>For each of these operations, please specify the concerned eye and year:</t>
  </si>
  <si>
    <t xml:space="preserve"> I__I R EYE/  I__I L EYE / year I__I__I__I__I</t>
  </si>
  <si>
    <r>
      <rPr>
        <sz val="8"/>
        <rFont val="Calibri"/>
        <family val="2"/>
        <scheme val="minor"/>
      </rPr>
      <t xml:space="preserve">[pilote] </t>
    </r>
    <r>
      <rPr>
        <b/>
        <sz val="8"/>
        <rFont val="Calibri"/>
        <family val="2"/>
        <scheme val="minor"/>
      </rPr>
      <t xml:space="preserve">Have you ever suffered from eye disease? </t>
    </r>
    <r>
      <rPr>
        <b/>
        <sz val="8"/>
        <color theme="1" tint="0.499984740745262"/>
        <rFont val="Calibri"/>
        <family val="2"/>
        <scheme val="minor"/>
      </rPr>
      <t>Y/N,</t>
    </r>
    <r>
      <rPr>
        <b/>
        <sz val="8"/>
        <rFont val="Calibri"/>
        <family val="2"/>
        <scheme val="minor"/>
      </rPr>
      <t xml:space="preserve"> 
</t>
    </r>
    <r>
      <rPr>
        <sz val="8"/>
        <rFont val="Calibri"/>
        <family val="2"/>
        <scheme val="minor"/>
      </rPr>
      <t xml:space="preserve">[i1] </t>
    </r>
    <r>
      <rPr>
        <b/>
        <sz val="8"/>
        <rFont val="Calibri"/>
        <family val="2"/>
        <scheme val="minor"/>
      </rPr>
      <t xml:space="preserve">Have you ever suffered from other eye disease? </t>
    </r>
    <r>
      <rPr>
        <sz val="8"/>
        <color theme="1" tint="0.499984740745262"/>
        <rFont val="Calibri"/>
        <family val="2"/>
        <scheme val="minor"/>
      </rPr>
      <t>Y/N,</t>
    </r>
  </si>
  <si>
    <r>
      <rPr>
        <b/>
        <sz val="8"/>
        <rFont val="Calibri"/>
        <family val="2"/>
        <scheme val="minor"/>
      </rPr>
      <t xml:space="preserve"> If yes</t>
    </r>
    <r>
      <rPr>
        <sz val="8"/>
        <rFont val="Calibri"/>
        <family val="2"/>
        <scheme val="minor"/>
      </rPr>
      <t>, was it (indicate whether the disease concerned one or both eyes) :</t>
    </r>
  </si>
  <si>
    <r>
      <t xml:space="preserve">Currently, do you use eye drops on a daily basis? </t>
    </r>
    <r>
      <rPr>
        <b/>
        <sz val="8"/>
        <color theme="1" tint="0.499984740745262"/>
        <rFont val="Calibri"/>
        <family val="2"/>
        <scheme val="minor"/>
      </rPr>
      <t>Y/N</t>
    </r>
  </si>
  <si>
    <r>
      <rPr>
        <b/>
        <sz val="8"/>
        <rFont val="Calibri"/>
        <family val="2"/>
        <scheme val="minor"/>
      </rPr>
      <t>if yes,</t>
    </r>
    <r>
      <rPr>
        <sz val="8"/>
        <rFont val="Calibri"/>
        <family val="2"/>
        <scheme val="minor"/>
      </rPr>
      <t xml:space="preserve"> specify the treatments used, along 
(with the year the treatment started asked in 2009 only):</t>
    </r>
  </si>
  <si>
    <r>
      <t xml:space="preserve">Overall, over the past 10 years, would you say that the condition of your airways and breathing (excluding age-related effects): </t>
    </r>
    <r>
      <rPr>
        <sz val="8"/>
        <rFont val="Calibri"/>
        <family val="2"/>
        <scheme val="minor"/>
      </rPr>
      <t xml:space="preserve"> 
</t>
    </r>
    <r>
      <rPr>
        <sz val="8"/>
        <color theme="0" tint="-0.499984740745262"/>
        <rFont val="Calibri"/>
        <family val="2"/>
        <scheme val="minor"/>
      </rPr>
      <t>Has not changed
Has improved
Has deteriorated</t>
    </r>
  </si>
  <si>
    <r>
      <t xml:space="preserve">Have you experienced chest wheezing at any time over the past 12 months? </t>
    </r>
    <r>
      <rPr>
        <sz val="8"/>
        <color theme="1" tint="0.499984740745262"/>
        <rFont val="Calibri"/>
        <family val="2"/>
        <scheme val="minor"/>
      </rPr>
      <t>Y/N</t>
    </r>
  </si>
  <si>
    <r>
      <rPr>
        <b/>
        <sz val="8"/>
        <rFont val="Calibri"/>
        <family val="2"/>
        <scheme val="minor"/>
      </rPr>
      <t>If yes</t>
    </r>
    <r>
      <rPr>
        <sz val="8"/>
        <rFont val="Calibri"/>
        <family val="2"/>
        <scheme val="minor"/>
      </rPr>
      <t xml:space="preserve">: Were you out of breath, even slightly, during these wheezing episodes? </t>
    </r>
    <r>
      <rPr>
        <sz val="8"/>
        <color theme="1" tint="0.499984740745262"/>
        <rFont val="Calibri"/>
        <family val="2"/>
        <scheme val="minor"/>
      </rPr>
      <t>Y/N</t>
    </r>
  </si>
  <si>
    <r>
      <rPr>
        <b/>
        <sz val="8"/>
        <rFont val="Calibri"/>
        <family val="2"/>
        <scheme val="minor"/>
      </rPr>
      <t>If yes</t>
    </r>
    <r>
      <rPr>
        <sz val="8"/>
        <rFont val="Calibri"/>
        <family val="2"/>
        <scheme val="minor"/>
      </rPr>
      <t xml:space="preserve">: Did you experience wheezing when not suffering from a cold?  </t>
    </r>
    <r>
      <rPr>
        <sz val="8"/>
        <color theme="1" tint="0.499984740745262"/>
        <rFont val="Calibri"/>
        <family val="2"/>
        <scheme val="minor"/>
      </rPr>
      <t>Y/N</t>
    </r>
  </si>
  <si>
    <r>
      <t xml:space="preserve">Have you, at any time over the past 12 months, woken up with breathing difficulties? </t>
    </r>
    <r>
      <rPr>
        <b/>
        <sz val="8"/>
        <color theme="1" tint="0.499984740745262"/>
        <rFont val="Calibri"/>
        <family val="2"/>
        <scheme val="minor"/>
      </rPr>
      <t>Y/N</t>
    </r>
  </si>
  <si>
    <r>
      <t xml:space="preserve">Have you experienced a daytime resting attack of breathlessness at any time over the past 12 months? </t>
    </r>
    <r>
      <rPr>
        <b/>
        <sz val="8"/>
        <color theme="1" tint="0.499984740745262"/>
        <rFont val="Calibri"/>
        <family val="2"/>
        <scheme val="minor"/>
      </rPr>
      <t>Y/N</t>
    </r>
  </si>
  <si>
    <r>
      <t xml:space="preserve">Have you experienced an attack of breathlessness after intense exertion at any time over the past 12 months? </t>
    </r>
    <r>
      <rPr>
        <b/>
        <sz val="8"/>
        <color theme="1" tint="0.499984740745262"/>
        <rFont val="Calibri"/>
        <family val="2"/>
        <scheme val="minor"/>
      </rPr>
      <t>Y/N</t>
    </r>
  </si>
  <si>
    <r>
      <t>Have you, at any time over the past 12 months, been woken up by an attack of breathlessness?</t>
    </r>
    <r>
      <rPr>
        <b/>
        <sz val="8"/>
        <color theme="1" tint="0.499984740745262"/>
        <rFont val="Calibri"/>
        <family val="2"/>
        <scheme val="minor"/>
      </rPr>
      <t xml:space="preserve"> Y/N</t>
    </r>
  </si>
  <si>
    <r>
      <t>Have you, at any time over the past 12 months, been woken up by a coughing fit?</t>
    </r>
    <r>
      <rPr>
        <b/>
        <sz val="8"/>
        <color theme="1" tint="0.499984740745262"/>
        <rFont val="Calibri"/>
        <family val="2"/>
        <scheme val="minor"/>
      </rPr>
      <t xml:space="preserve"> Y/N</t>
    </r>
  </si>
  <si>
    <r>
      <t xml:space="preserve">Do you usually cough when waking up in winter? </t>
    </r>
    <r>
      <rPr>
        <b/>
        <sz val="8"/>
        <color theme="1" tint="0.499984740745262"/>
        <rFont val="Calibri"/>
        <family val="2"/>
        <scheme val="minor"/>
      </rPr>
      <t>Y/N</t>
    </r>
  </si>
  <si>
    <r>
      <rPr>
        <b/>
        <sz val="8"/>
        <rFont val="Calibri"/>
        <family val="2"/>
        <scheme val="minor"/>
      </rPr>
      <t>If yes,</t>
    </r>
    <r>
      <rPr>
        <sz val="8"/>
        <rFont val="Calibri"/>
        <family val="2"/>
        <scheme val="minor"/>
      </rPr>
      <t xml:space="preserve"> do you cough like that nearly each day for 3 consecutive months each year? Y/N</t>
    </r>
  </si>
  <si>
    <r>
      <t xml:space="preserve">Do you usually cough during the day or night in winter? </t>
    </r>
    <r>
      <rPr>
        <b/>
        <sz val="8"/>
        <color theme="1" tint="0.499984740745262"/>
        <rFont val="Calibri"/>
        <family val="2"/>
        <scheme val="minor"/>
      </rPr>
      <t>Y/N</t>
    </r>
  </si>
  <si>
    <r>
      <rPr>
        <b/>
        <sz val="8"/>
        <rFont val="Calibri"/>
        <family val="2"/>
        <scheme val="minor"/>
      </rPr>
      <t>If yes</t>
    </r>
    <r>
      <rPr>
        <sz val="8"/>
        <rFont val="Calibri"/>
        <family val="2"/>
        <scheme val="minor"/>
      </rPr>
      <t>, do you cough like that nearly each day for 3 consecutive months each year? Y/N</t>
    </r>
  </si>
  <si>
    <r>
      <rPr>
        <sz val="8"/>
        <rFont val="Calibri"/>
        <family val="2"/>
        <scheme val="minor"/>
      </rPr>
      <t xml:space="preserve">[2009] If you answered yes to one of the 2 previous questions: </t>
    </r>
    <r>
      <rPr>
        <b/>
        <sz val="8"/>
        <rFont val="Calibri"/>
        <family val="2"/>
        <scheme val="minor"/>
      </rPr>
      <t>Do you cough like that nearly each day for 3 consecutive months each year? N/Y</t>
    </r>
  </si>
  <si>
    <r>
      <t>Do you generally produce mucus from the chest on waking up?</t>
    </r>
    <r>
      <rPr>
        <b/>
        <sz val="8"/>
        <color theme="1" tint="0.499984740745262"/>
        <rFont val="Calibri"/>
        <family val="2"/>
        <scheme val="minor"/>
      </rPr>
      <t xml:space="preserve"> Y/N</t>
    </r>
  </si>
  <si>
    <r>
      <rPr>
        <b/>
        <sz val="8"/>
        <rFont val="Calibri"/>
        <family val="2"/>
        <scheme val="minor"/>
      </rPr>
      <t>If yes</t>
    </r>
    <r>
      <rPr>
        <sz val="8"/>
        <rFont val="Calibri"/>
        <family val="2"/>
        <scheme val="minor"/>
      </rPr>
      <t xml:space="preserve">, do you spit like that nearly each day for 3 consecutive months each year? </t>
    </r>
    <r>
      <rPr>
        <sz val="8"/>
        <color theme="1" tint="0.499984740745262"/>
        <rFont val="Calibri"/>
        <family val="2"/>
        <scheme val="minor"/>
      </rPr>
      <t>Y/N</t>
    </r>
  </si>
  <si>
    <r>
      <t>Do you generally produce mucus from the chest during the day or 
night in winter?</t>
    </r>
    <r>
      <rPr>
        <sz val="8"/>
        <color theme="1" tint="0.499984740745262"/>
        <rFont val="Calibri"/>
        <family val="2"/>
        <scheme val="minor"/>
      </rPr>
      <t xml:space="preserve"> Y/N</t>
    </r>
  </si>
  <si>
    <r>
      <rPr>
        <b/>
        <sz val="8"/>
        <rFont val="Calibri"/>
        <family val="2"/>
        <scheme val="minor"/>
      </rPr>
      <t>If yes</t>
    </r>
    <r>
      <rPr>
        <sz val="8"/>
        <rFont val="Calibri"/>
        <family val="2"/>
        <scheme val="minor"/>
      </rPr>
      <t>, do you spit like that nearly each day for 3 consecutive months each year? Y/N</t>
    </r>
  </si>
  <si>
    <r>
      <rPr>
        <sz val="8"/>
        <rFont val="Calibri"/>
        <family val="2"/>
        <scheme val="minor"/>
      </rPr>
      <t>[2009] If you answered yes to one of the 2 previous questions:</t>
    </r>
    <r>
      <rPr>
        <b/>
        <sz val="8"/>
        <rFont val="Calibri"/>
        <family val="2"/>
        <scheme val="minor"/>
      </rPr>
      <t xml:space="preserve"> Do you spit like that nearly each day for three consecutive months each year? N/Y</t>
    </r>
  </si>
  <si>
    <r>
      <t>Do you get out of breath when walking fast on flat ground, or when climbing a slight incline at a normal pace?</t>
    </r>
    <r>
      <rPr>
        <sz val="8"/>
        <rFont val="Calibri"/>
        <family val="2"/>
        <scheme val="minor"/>
      </rPr>
      <t xml:space="preserve"> </t>
    </r>
    <r>
      <rPr>
        <sz val="8"/>
        <color theme="1" tint="0.499984740745262"/>
        <rFont val="Calibri"/>
        <family val="2"/>
        <scheme val="minor"/>
      </rPr>
      <t>Y/N</t>
    </r>
    <r>
      <rPr>
        <b/>
        <sz val="8"/>
        <color theme="1" tint="0.499984740745262"/>
        <rFont val="Calibri"/>
        <family val="2"/>
        <scheme val="minor"/>
      </rPr>
      <t xml:space="preserve">, </t>
    </r>
    <r>
      <rPr>
        <sz val="8"/>
        <rFont val="Calibri"/>
        <family val="2"/>
        <scheme val="minor"/>
      </rPr>
      <t>if yes :</t>
    </r>
  </si>
  <si>
    <r>
      <rPr>
        <b/>
        <sz val="8"/>
        <rFont val="Calibri"/>
        <family val="2"/>
        <scheme val="minor"/>
      </rPr>
      <t>If yes,</t>
    </r>
    <r>
      <rPr>
        <sz val="8"/>
        <rFont val="Calibri"/>
        <family val="2"/>
        <scheme val="minor"/>
      </rPr>
      <t xml:space="preserve"> do you get out of breath when walking with other people of your age on flat ground? </t>
    </r>
    <r>
      <rPr>
        <sz val="8"/>
        <color theme="1" tint="0.499984740745262"/>
        <rFont val="Calibri"/>
        <family val="2"/>
        <scheme val="minor"/>
      </rPr>
      <t>Y/N</t>
    </r>
  </si>
  <si>
    <r>
      <rPr>
        <b/>
        <sz val="8"/>
        <color rgb="FF333333"/>
        <rFont val="Calibri"/>
        <family val="2"/>
        <scheme val="minor"/>
      </rPr>
      <t>If yes</t>
    </r>
    <r>
      <rPr>
        <sz val="8"/>
        <color rgb="FF333333"/>
        <rFont val="Calibri"/>
        <family val="2"/>
        <scheme val="minor"/>
      </rPr>
      <t xml:space="preserve">, do you occasionally need to stop to get your breath back when walking at your own pace on flat ground? </t>
    </r>
    <r>
      <rPr>
        <sz val="8"/>
        <color theme="1" tint="0.499984740745262"/>
        <rFont val="Calibri"/>
        <family val="2"/>
        <scheme val="minor"/>
      </rPr>
      <t>Y/N</t>
    </r>
  </si>
  <si>
    <r>
      <t>Have you already had a choking fit at rest with wheezing in the chest?</t>
    </r>
    <r>
      <rPr>
        <sz val="8"/>
        <color theme="1" tint="0.499984740745262"/>
        <rFont val="Calibri"/>
        <family val="2"/>
        <scheme val="minor"/>
      </rPr>
      <t xml:space="preserve"> Y/N</t>
    </r>
  </si>
  <si>
    <r>
      <t>Have you ever suffered from asthma?</t>
    </r>
    <r>
      <rPr>
        <b/>
        <sz val="8"/>
        <color theme="1" tint="0.499984740745262"/>
        <rFont val="Calibri"/>
        <family val="2"/>
        <scheme val="minor"/>
      </rPr>
      <t xml:space="preserve"> </t>
    </r>
    <r>
      <rPr>
        <sz val="8"/>
        <color theme="1" tint="0.499984740745262"/>
        <rFont val="Calibri"/>
        <family val="2"/>
        <scheme val="minor"/>
      </rPr>
      <t>Y/N</t>
    </r>
  </si>
  <si>
    <r>
      <t>- At what age did you suffer your first asthma attack?</t>
    </r>
    <r>
      <rPr>
        <sz val="8"/>
        <color theme="1" tint="0.499984740745262"/>
        <rFont val="Calibri"/>
        <family val="2"/>
        <scheme val="minor"/>
      </rPr>
      <t xml:space="preserve"> I__I__I  years</t>
    </r>
  </si>
  <si>
    <r>
      <t>- At what age did you suffer your last asthma attack?</t>
    </r>
    <r>
      <rPr>
        <sz val="8"/>
        <color theme="1" tint="0.499984740745262"/>
        <rFont val="Calibri"/>
        <family val="2"/>
        <scheme val="minor"/>
      </rPr>
      <t xml:space="preserve"> I__I__I  years</t>
    </r>
  </si>
  <si>
    <r>
      <t>- Have you suffered an asthma attack over the past 12 months?</t>
    </r>
    <r>
      <rPr>
        <sz val="8"/>
        <color theme="1" tint="0.499984740745262"/>
        <rFont val="Calibri"/>
        <family val="2"/>
        <scheme val="minor"/>
      </rPr>
      <t xml:space="preserve"> [2009 : N/Y] [from i1 : Y/N]</t>
    </r>
  </si>
  <si>
    <r>
      <t xml:space="preserve">- Are you currently taking asthma medication (including inhaled products, aerosols, tablets, etc)?  </t>
    </r>
    <r>
      <rPr>
        <sz val="8"/>
        <color theme="1" tint="0.499984740745262"/>
        <rFont val="Calibri"/>
        <family val="2"/>
        <scheme val="minor"/>
      </rPr>
      <t>[2009 : N/Y] [from i1 : Y/N]</t>
    </r>
  </si>
  <si>
    <r>
      <t xml:space="preserve">Do you suffer from nasal allergies, including hay fever?
</t>
    </r>
    <r>
      <rPr>
        <sz val="8"/>
        <color theme="1" tint="0.499984740745262"/>
        <rFont val="Calibri"/>
        <family val="2"/>
        <scheme val="minor"/>
      </rPr>
      <t>[2009 : N/Y] [from i1 : Y/N]</t>
    </r>
  </si>
  <si>
    <r>
      <t>Have ever had sneezing problems, a runny or blocked nose when not suffering from a cold or the flu?</t>
    </r>
    <r>
      <rPr>
        <b/>
        <sz val="8"/>
        <color theme="1" tint="0.499984740745262"/>
        <rFont val="Calibri"/>
        <family val="2"/>
        <scheme val="minor"/>
      </rPr>
      <t xml:space="preserve"> </t>
    </r>
    <r>
      <rPr>
        <sz val="8"/>
        <color theme="1" tint="0.499984740745262"/>
        <rFont val="Calibri"/>
        <family val="2"/>
        <scheme val="minor"/>
      </rPr>
      <t>Y/N</t>
    </r>
  </si>
  <si>
    <r>
      <t>- Have you suffered these nose problems over the past 12 months?</t>
    </r>
    <r>
      <rPr>
        <sz val="8"/>
        <color theme="1" tint="0.499984740745262"/>
        <rFont val="Calibri"/>
        <family val="2"/>
        <scheme val="minor"/>
      </rPr>
      <t xml:space="preserve"> Y/N</t>
    </r>
  </si>
  <si>
    <r>
      <t xml:space="preserve">Have you ever been told by a physician or healthcare professional that you had diabetes (or diabetes mellitus)? </t>
    </r>
    <r>
      <rPr>
        <i/>
        <sz val="9"/>
        <rFont val="Calibri"/>
        <family val="2"/>
        <scheme val="minor"/>
      </rPr>
      <t xml:space="preserve">(outside of periods of pregnancy if you are a woman) </t>
    </r>
    <r>
      <rPr>
        <sz val="8"/>
        <color theme="1" tint="0.499984740745262"/>
        <rFont val="Calibri"/>
        <family val="2"/>
        <scheme val="minor"/>
      </rPr>
      <t>Y/N</t>
    </r>
  </si>
  <si>
    <r>
      <t xml:space="preserve">If yes, how old were you when you were first told of this problem?
</t>
    </r>
    <r>
      <rPr>
        <sz val="8"/>
        <color theme="1" tint="0.499984740745262"/>
        <rFont val="Calibri"/>
        <family val="2"/>
        <scheme val="minor"/>
      </rPr>
      <t>I__I__I  years</t>
    </r>
  </si>
  <si>
    <r>
      <t>Have you ever been told by a physician or healthcare professional that you had diabetes?</t>
    </r>
    <r>
      <rPr>
        <sz val="8"/>
        <color theme="1" tint="0.499984740745262"/>
        <rFont val="Calibri"/>
        <family val="2"/>
        <scheme val="minor"/>
      </rPr>
      <t xml:space="preserve"> Y/N</t>
    </r>
  </si>
  <si>
    <r>
      <rPr>
        <b/>
        <sz val="8"/>
        <rFont val="Calibri"/>
        <family val="2"/>
        <scheme val="minor"/>
      </rPr>
      <t>If yes</t>
    </r>
    <r>
      <rPr>
        <sz val="8"/>
        <rFont val="Calibri"/>
        <family val="2"/>
        <scheme val="minor"/>
      </rPr>
      <t xml:space="preserve">, was this during pregnancy (for women only)? </t>
    </r>
    <r>
      <rPr>
        <sz val="8"/>
        <color theme="1" tint="0.499984740745262"/>
        <rFont val="Calibri"/>
        <family val="2"/>
        <scheme val="minor"/>
      </rPr>
      <t>Y/N</t>
    </r>
  </si>
  <si>
    <r>
      <t xml:space="preserve">If you are a woman: has a healthcare professional (doctor or other) already told you that you have gestational diabetes (which means diabetes discovered during pregnancy, treated with insulin or change of diet or exercise plan)? 
</t>
    </r>
    <r>
      <rPr>
        <sz val="8"/>
        <color theme="1" tint="0.499984740745262"/>
        <rFont val="Calibri"/>
        <family val="2"/>
        <scheme val="minor"/>
      </rPr>
      <t>Not concerned (you have never been pregnant) / Yes / No</t>
    </r>
  </si>
  <si>
    <r>
      <t>Has healthcare professional (doctor or other) already told you that you have diabetes (that is not gestational diabetes)?</t>
    </r>
    <r>
      <rPr>
        <sz val="8"/>
        <rFont val="Calibri"/>
        <family val="2"/>
        <scheme val="minor"/>
      </rPr>
      <t xml:space="preserve"> </t>
    </r>
    <r>
      <rPr>
        <sz val="8"/>
        <color theme="1" tint="0.499984740745262"/>
        <rFont val="Calibri"/>
        <family val="2"/>
        <scheme val="minor"/>
      </rPr>
      <t>Y/N</t>
    </r>
  </si>
  <si>
    <r>
      <t xml:space="preserve">How old were you when you were first told that you were diabetic? </t>
    </r>
    <r>
      <rPr>
        <sz val="8"/>
        <color theme="1" tint="0.499984740745262"/>
        <rFont val="Calibri"/>
        <family val="2"/>
        <scheme val="minor"/>
      </rPr>
      <t>|__|__| years</t>
    </r>
  </si>
  <si>
    <r>
      <t>Do you regularly see a physician for your diabetes?</t>
    </r>
    <r>
      <rPr>
        <sz val="8"/>
        <rFont val="Calibri"/>
        <family val="2"/>
        <scheme val="minor"/>
      </rPr>
      <t xml:space="preserve"> </t>
    </r>
    <r>
      <rPr>
        <sz val="8"/>
        <color theme="1" tint="0.499984740745262"/>
        <rFont val="Calibri"/>
        <family val="2"/>
        <scheme val="minor"/>
      </rPr>
      <t>Y/N</t>
    </r>
  </si>
  <si>
    <r>
      <t>Are you currently receiving a tablet-based treatment for your diabetes?</t>
    </r>
    <r>
      <rPr>
        <b/>
        <sz val="8"/>
        <color theme="1" tint="0.499984740745262"/>
        <rFont val="Calibri"/>
        <family val="2"/>
        <scheme val="minor"/>
      </rPr>
      <t xml:space="preserve"> </t>
    </r>
    <r>
      <rPr>
        <sz val="8"/>
        <color theme="1" tint="0.499984740745262"/>
        <rFont val="Calibri"/>
        <family val="2"/>
        <scheme val="minor"/>
      </rPr>
      <t>Y/N</t>
    </r>
  </si>
  <si>
    <r>
      <t xml:space="preserve">If yes, since what age? </t>
    </r>
    <r>
      <rPr>
        <sz val="8"/>
        <color theme="1" tint="0.499984740745262"/>
        <rFont val="Calibri"/>
        <family val="2"/>
        <scheme val="minor"/>
      </rPr>
      <t>|__|__| years</t>
    </r>
  </si>
  <si>
    <r>
      <t>Are you currently treated for your diabetes by one or more insulin
injections?</t>
    </r>
    <r>
      <rPr>
        <sz val="8"/>
        <rFont val="Calibri"/>
        <family val="2"/>
        <scheme val="minor"/>
      </rPr>
      <t xml:space="preserve"> </t>
    </r>
    <r>
      <rPr>
        <sz val="8"/>
        <color theme="1" tint="0.499984740745262"/>
        <rFont val="Calibri"/>
        <family val="2"/>
        <scheme val="minor"/>
      </rPr>
      <t>Y/N</t>
    </r>
  </si>
  <si>
    <r>
      <t xml:space="preserve">[pilote] </t>
    </r>
    <r>
      <rPr>
        <b/>
        <sz val="8"/>
        <rFont val="Calibri"/>
        <family val="2"/>
        <scheme val="minor"/>
      </rPr>
      <t>If yes</t>
    </r>
    <r>
      <rPr>
        <sz val="8"/>
        <rFont val="Calibri"/>
        <family val="2"/>
        <scheme val="minor"/>
      </rPr>
      <t>, since what age?</t>
    </r>
    <r>
      <rPr>
        <sz val="8"/>
        <color theme="1" tint="0.499984740745262"/>
        <rFont val="Calibri"/>
        <family val="2"/>
        <scheme val="minor"/>
      </rPr>
      <t xml:space="preserve"> |__|__| years</t>
    </r>
    <r>
      <rPr>
        <sz val="8"/>
        <rFont val="Calibri"/>
        <family val="2"/>
        <scheme val="minor"/>
      </rPr>
      <t xml:space="preserve">
[i1] </t>
    </r>
    <r>
      <rPr>
        <b/>
        <sz val="8"/>
        <rFont val="Calibri"/>
        <family val="2"/>
        <scheme val="minor"/>
      </rPr>
      <t>If yes</t>
    </r>
    <r>
      <rPr>
        <sz val="8"/>
        <rFont val="Calibri"/>
        <family val="2"/>
        <scheme val="minor"/>
      </rPr>
      <t>, at what approximate age did you start the insulin injections?</t>
    </r>
    <r>
      <rPr>
        <sz val="8"/>
        <color theme="1" tint="0.499984740745262"/>
        <rFont val="Calibri"/>
        <family val="2"/>
        <scheme val="minor"/>
      </rPr>
      <t xml:space="preserve"> I__I__I  years</t>
    </r>
  </si>
  <si>
    <r>
      <t xml:space="preserve">Have you ever heard of glycated haemoglobin (or glycosylated haemoglobin, still referred to as HbA1c)? </t>
    </r>
    <r>
      <rPr>
        <sz val="8"/>
        <color theme="1" tint="0.499984740745262"/>
        <rFont val="Calibri"/>
        <family val="2"/>
        <scheme val="minor"/>
      </rPr>
      <t>Y/N</t>
    </r>
  </si>
  <si>
    <r>
      <t>Have you ever undergone a glycated haemoglobin (HbA1c) assay?</t>
    </r>
    <r>
      <rPr>
        <sz val="8"/>
        <color theme="1" tint="0.499984740745262"/>
        <rFont val="Calibri"/>
        <family val="2"/>
        <scheme val="minor"/>
      </rPr>
      <t xml:space="preserve"> Y/N/I don't know</t>
    </r>
  </si>
  <si>
    <r>
      <t>[pilote]</t>
    </r>
    <r>
      <rPr>
        <b/>
        <sz val="8"/>
        <rFont val="Calibri"/>
        <family val="2"/>
        <scheme val="minor"/>
      </rPr>
      <t xml:space="preserve"> If yes</t>
    </r>
    <r>
      <rPr>
        <sz val="8"/>
        <rFont val="Calibri"/>
        <family val="2"/>
        <scheme val="minor"/>
      </rPr>
      <t xml:space="preserve">, do you know your latest glycated (or glycosylated) haemoglobin result?
</t>
    </r>
    <r>
      <rPr>
        <sz val="8"/>
        <color theme="1" tint="0.499984740745262"/>
        <rFont val="Calibri"/>
        <family val="2"/>
        <scheme val="minor"/>
      </rPr>
      <t xml:space="preserve"> |__|__| |__| %</t>
    </r>
    <r>
      <rPr>
        <sz val="8"/>
        <rFont val="Calibri"/>
        <family val="2"/>
        <scheme val="minor"/>
      </rPr>
      <t xml:space="preserve">
[i1] </t>
    </r>
    <r>
      <rPr>
        <b/>
        <sz val="8"/>
        <rFont val="Calibri"/>
        <family val="2"/>
        <scheme val="minor"/>
      </rPr>
      <t>If yes,</t>
    </r>
    <r>
      <rPr>
        <sz val="8"/>
        <rFont val="Calibri"/>
        <family val="2"/>
        <scheme val="minor"/>
      </rPr>
      <t xml:space="preserve"> what was your latest glycated haemoglobin (HbA1c) result?</t>
    </r>
    <r>
      <rPr>
        <sz val="8"/>
        <color theme="1" tint="0.499984740745262"/>
        <rFont val="Calibri"/>
        <family val="2"/>
        <scheme val="minor"/>
      </rPr>
      <t xml:space="preserve"> |__|__| |__| %</t>
    </r>
  </si>
  <si>
    <t xml:space="preserve">Over the past 12 months, have you seen [(due to your diabetes, or for another reason)]*: </t>
  </si>
  <si>
    <r>
      <t>An ophthalmologist?</t>
    </r>
    <r>
      <rPr>
        <sz val="8"/>
        <color theme="1" tint="0.499984740745262"/>
        <rFont val="Calibri"/>
        <family val="2"/>
        <scheme val="minor"/>
      </rPr>
      <t xml:space="preserve"> Y/N</t>
    </r>
  </si>
  <si>
    <r>
      <t>A foot care professional (chiropodist, pedicure)?</t>
    </r>
    <r>
      <rPr>
        <sz val="8"/>
        <color theme="1" tint="0.499984740745262"/>
        <rFont val="Calibri"/>
        <family val="2"/>
        <scheme val="minor"/>
      </rPr>
      <t xml:space="preserve"> Y/N</t>
    </r>
  </si>
  <si>
    <r>
      <t>A nephrologist?</t>
    </r>
    <r>
      <rPr>
        <sz val="8"/>
        <color theme="1" tint="0.499984740745262"/>
        <rFont val="Calibri"/>
        <family val="2"/>
        <scheme val="minor"/>
      </rPr>
      <t xml:space="preserve"> Y/N</t>
    </r>
  </si>
  <si>
    <r>
      <t xml:space="preserve">A dietitian? </t>
    </r>
    <r>
      <rPr>
        <sz val="8"/>
        <color theme="1" tint="0.499984740745262"/>
        <rFont val="Calibri"/>
        <family val="2"/>
        <scheme val="minor"/>
      </rPr>
      <t>Y/N</t>
    </r>
  </si>
  <si>
    <r>
      <t xml:space="preserve">Over the past 12 months, have you experienced any problems (aches, pains, discomfort, numbness) in the following areas of the body?
</t>
    </r>
    <r>
      <rPr>
        <i/>
        <sz val="8"/>
        <rFont val="Calibri"/>
        <family val="2"/>
        <scheme val="minor"/>
      </rPr>
      <t>For each area of the body, tick the corresponding box</t>
    </r>
  </si>
  <si>
    <r>
      <rPr>
        <sz val="8"/>
        <rFont val="Calibri"/>
        <family val="2"/>
        <scheme val="minor"/>
      </rPr>
      <t xml:space="preserve">Nape / Neck: </t>
    </r>
    <r>
      <rPr>
        <sz val="8"/>
        <color rgb="FF808080"/>
        <rFont val="Calibri"/>
        <family val="2"/>
        <scheme val="minor"/>
      </rPr>
      <t>Y/N</t>
    </r>
  </si>
  <si>
    <r>
      <rPr>
        <sz val="8"/>
        <rFont val="Calibri"/>
        <family val="2"/>
        <scheme val="minor"/>
      </rPr>
      <t xml:space="preserve">Shoulder: </t>
    </r>
    <r>
      <rPr>
        <sz val="8"/>
        <color rgb="FF808080"/>
        <rFont val="Calibri"/>
        <family val="2"/>
        <scheme val="minor"/>
      </rPr>
      <t>Y/N</t>
    </r>
  </si>
  <si>
    <r>
      <rPr>
        <sz val="8"/>
        <rFont val="Calibri"/>
        <family val="2"/>
        <scheme val="minor"/>
      </rPr>
      <t xml:space="preserve">Elbow / forearm: </t>
    </r>
    <r>
      <rPr>
        <sz val="8"/>
        <color rgb="FF808080"/>
        <rFont val="Calibri"/>
        <family val="2"/>
        <scheme val="minor"/>
      </rPr>
      <t>Y/N</t>
    </r>
  </si>
  <si>
    <r>
      <rPr>
        <sz val="8"/>
        <rFont val="Calibri"/>
        <family val="2"/>
        <scheme val="minor"/>
      </rPr>
      <t xml:space="preserve">Hand / Wrist / Fingers: </t>
    </r>
    <r>
      <rPr>
        <sz val="8"/>
        <color rgb="FF808080"/>
        <rFont val="Calibri"/>
        <family val="2"/>
        <scheme val="minor"/>
      </rPr>
      <t>Y/N</t>
    </r>
  </si>
  <si>
    <r>
      <rPr>
        <sz val="8"/>
        <rFont val="Calibri"/>
        <family val="2"/>
        <scheme val="minor"/>
      </rPr>
      <t xml:space="preserve">Lower back: </t>
    </r>
    <r>
      <rPr>
        <sz val="8"/>
        <color rgb="FF808080"/>
        <rFont val="Calibri"/>
        <family val="2"/>
        <scheme val="minor"/>
      </rPr>
      <t>Y/N</t>
    </r>
  </si>
  <si>
    <r>
      <rPr>
        <sz val="8"/>
        <rFont val="Calibri"/>
        <family val="2"/>
        <scheme val="minor"/>
      </rPr>
      <t xml:space="preserve">Knee / Leg: </t>
    </r>
    <r>
      <rPr>
        <sz val="8"/>
        <color rgb="FF808080"/>
        <rFont val="Calibri"/>
        <family val="2"/>
        <scheme val="minor"/>
      </rPr>
      <t>Y/N</t>
    </r>
  </si>
  <si>
    <r>
      <t>Over the past 12 months, how long in all have you suffered [in the following areas of the body]*?</t>
    </r>
    <r>
      <rPr>
        <b/>
        <i/>
        <sz val="8"/>
        <rFont val="Calibri"/>
        <family val="2"/>
        <scheme val="minor"/>
      </rPr>
      <t xml:space="preserve">
</t>
    </r>
    <r>
      <rPr>
        <i/>
        <sz val="8"/>
        <rFont val="Calibri"/>
        <family val="2"/>
        <scheme val="minor"/>
      </rPr>
      <t>For each area of the body, tick the box best reflecting your situation</t>
    </r>
    <r>
      <rPr>
        <sz val="8"/>
        <rFont val="Calibri"/>
        <family val="2"/>
        <scheme val="minor"/>
      </rPr>
      <t xml:space="preserve">
</t>
    </r>
    <r>
      <rPr>
        <sz val="8"/>
        <color theme="1" tint="0.499984740745262"/>
        <rFont val="Calibri"/>
        <family val="2"/>
        <scheme val="minor"/>
      </rPr>
      <t>Less than 24 hours
1 to 7 days
8 to 30 days
More than 30 days
Constantly</t>
    </r>
    <r>
      <rPr>
        <b/>
        <sz val="8"/>
        <rFont val="Calibri"/>
        <family val="2"/>
        <scheme val="minor"/>
      </rPr>
      <t xml:space="preserve">
</t>
    </r>
  </si>
  <si>
    <t xml:space="preserve">If you have suffered from lower back pain at least one day over the past 12 months, was this? </t>
  </si>
  <si>
    <r>
      <rPr>
        <sz val="8"/>
        <rFont val="Calibri"/>
        <family val="2"/>
        <scheme val="minor"/>
      </rPr>
      <t xml:space="preserve">Sciatica with pain extending below the knee: </t>
    </r>
    <r>
      <rPr>
        <sz val="8"/>
        <color rgb="FF808080"/>
        <rFont val="Calibri"/>
        <family val="2"/>
        <scheme val="minor"/>
      </rPr>
      <t>Y/N</t>
    </r>
  </si>
  <si>
    <r>
      <rPr>
        <sz val="8"/>
        <rFont val="Calibri"/>
        <family val="2"/>
        <scheme val="minor"/>
      </rPr>
      <t xml:space="preserve">Sciatica with pain not extending beyond the knee: </t>
    </r>
    <r>
      <rPr>
        <sz val="8"/>
        <color rgb="FF808080"/>
        <rFont val="Calibri"/>
        <family val="2"/>
        <scheme val="minor"/>
      </rPr>
      <t>Y/N</t>
    </r>
  </si>
  <si>
    <r>
      <rPr>
        <sz val="8"/>
        <rFont val="Calibri"/>
        <family val="2"/>
        <scheme val="minor"/>
      </rPr>
      <t>Lumbago (acute localised lumbar pain):</t>
    </r>
    <r>
      <rPr>
        <sz val="8"/>
        <color rgb="FF808080"/>
        <rFont val="Calibri"/>
        <family val="2"/>
        <scheme val="minor"/>
      </rPr>
      <t xml:space="preserve"> Y/N</t>
    </r>
  </si>
  <si>
    <r>
      <rPr>
        <sz val="8"/>
        <rFont val="Calibri"/>
        <family val="2"/>
        <scheme val="minor"/>
      </rPr>
      <t xml:space="preserve">Other type of lower back pain: </t>
    </r>
    <r>
      <rPr>
        <sz val="8"/>
        <color rgb="FF808080"/>
        <rFont val="Calibri"/>
        <family val="2"/>
        <scheme val="minor"/>
      </rPr>
      <t>Y/N</t>
    </r>
  </si>
  <si>
    <r>
      <t xml:space="preserve">Over the past 7 days, have you experienced any problems (aches, pains, discomfort, numbness) in the following areas of the body?
</t>
    </r>
    <r>
      <rPr>
        <i/>
        <sz val="8"/>
        <rFont val="Calibri"/>
        <family val="2"/>
        <scheme val="minor"/>
      </rPr>
      <t>For each area of the body, tick the corresponding box</t>
    </r>
  </si>
  <si>
    <r>
      <t xml:space="preserve">As you are filling out this questionnaire, how would you rate the intensity of this(these) problem(s) according to the scale below? 
</t>
    </r>
    <r>
      <rPr>
        <i/>
        <sz val="8"/>
        <rFont val="Calibri"/>
        <family val="2"/>
        <scheme val="minor"/>
      </rPr>
      <t>For each area of the body, tick the corresponding box</t>
    </r>
    <r>
      <rPr>
        <b/>
        <sz val="8"/>
        <rFont val="Calibri"/>
        <family val="2"/>
        <scheme val="minor"/>
      </rPr>
      <t xml:space="preserve">
</t>
    </r>
    <r>
      <rPr>
        <sz val="8"/>
        <color theme="1" tint="0.499984740745262"/>
        <rFont val="Calibri"/>
        <family val="2"/>
        <scheme val="minor"/>
      </rPr>
      <t>No discomfort or pain | 0 | 1 | 2 | 3 | 4 | 5 | 6 | 7 | 8 | 9 | 10 | maximum conceivable pain</t>
    </r>
  </si>
  <si>
    <t>Have you ever been operated for</t>
  </si>
  <si>
    <r>
      <rPr>
        <sz val="8"/>
        <rFont val="Calibri"/>
        <family val="2"/>
        <scheme val="minor"/>
      </rPr>
      <t>A back problem (herniated disc, sciatica, etc)?</t>
    </r>
    <r>
      <rPr>
        <sz val="8"/>
        <color rgb="FF808080"/>
        <rFont val="Calibri"/>
        <family val="2"/>
        <scheme val="minor"/>
      </rPr>
      <t xml:space="preserve"> Y/N</t>
    </r>
  </si>
  <si>
    <r>
      <rPr>
        <sz val="8"/>
        <rFont val="Calibri"/>
        <family val="2"/>
        <scheme val="minor"/>
      </rPr>
      <t xml:space="preserve">A knee problem? </t>
    </r>
    <r>
      <rPr>
        <sz val="8"/>
        <color rgb="FF808080"/>
        <rFont val="Calibri"/>
        <family val="2"/>
        <scheme val="minor"/>
      </rPr>
      <t>Y/N</t>
    </r>
  </si>
  <si>
    <r>
      <rPr>
        <sz val="8"/>
        <rFont val="Calibri"/>
        <family val="2"/>
        <scheme val="minor"/>
      </rPr>
      <t xml:space="preserve">An arm or hand problem (eg: carpal tunnel syndrome)? </t>
    </r>
    <r>
      <rPr>
        <sz val="8"/>
        <color rgb="FF808080"/>
        <rFont val="Calibri"/>
        <family val="2"/>
        <scheme val="minor"/>
      </rPr>
      <t>Y/N</t>
    </r>
  </si>
  <si>
    <r>
      <rPr>
        <sz val="8"/>
        <rFont val="Calibri"/>
        <family val="2"/>
        <scheme val="minor"/>
      </rPr>
      <t xml:space="preserve">A shoulder problem? </t>
    </r>
    <r>
      <rPr>
        <sz val="8"/>
        <color theme="0" tint="-0.49995422223578601"/>
        <rFont val="Calibri"/>
        <family val="2"/>
        <scheme val="minor"/>
      </rPr>
      <t>Y/N</t>
    </r>
  </si>
  <si>
    <r>
      <rPr>
        <sz val="8"/>
        <rFont val="Calibri"/>
        <family val="2"/>
        <scheme val="minor"/>
      </rPr>
      <t>Another joint-related problem?</t>
    </r>
    <r>
      <rPr>
        <sz val="8"/>
        <color rgb="FF808080"/>
        <rFont val="Calibri"/>
        <family val="2"/>
        <scheme val="minor"/>
      </rPr>
      <t xml:space="preserve"> Y/N, if yes, please specify the joint: </t>
    </r>
  </si>
  <si>
    <t>Have you ever needed to change job or position due to:</t>
  </si>
  <si>
    <r>
      <t xml:space="preserve">A back problem (herniated disc, sciatica, etc)? </t>
    </r>
    <r>
      <rPr>
        <sz val="8"/>
        <color theme="1" tint="0.499984740745262"/>
        <rFont val="Calibri"/>
        <family val="2"/>
        <scheme val="minor"/>
      </rPr>
      <t>Y/N</t>
    </r>
  </si>
  <si>
    <r>
      <t xml:space="preserve">A knee problem? </t>
    </r>
    <r>
      <rPr>
        <sz val="8"/>
        <color theme="1" tint="0.499984740745262"/>
        <rFont val="Calibri"/>
        <family val="2"/>
        <scheme val="minor"/>
      </rPr>
      <t>Y/N</t>
    </r>
  </si>
  <si>
    <r>
      <t xml:space="preserve">An arm or hand problem (eg: carpal tunnel syndrome)? </t>
    </r>
    <r>
      <rPr>
        <sz val="8"/>
        <color theme="1" tint="0.499984740745262"/>
        <rFont val="Calibri"/>
        <family val="2"/>
        <scheme val="minor"/>
      </rPr>
      <t>Y/N</t>
    </r>
  </si>
  <si>
    <r>
      <t xml:space="preserve">A shoulder problem? </t>
    </r>
    <r>
      <rPr>
        <sz val="8"/>
        <color theme="1" tint="0.499984740745262"/>
        <rFont val="Calibri"/>
        <family val="2"/>
        <scheme val="minor"/>
      </rPr>
      <t>Y/N</t>
    </r>
  </si>
  <si>
    <r>
      <t xml:space="preserve">Another joint-related problem? </t>
    </r>
    <r>
      <rPr>
        <sz val="8"/>
        <color theme="1" tint="0.499984740745262"/>
        <rFont val="Calibri"/>
        <family val="2"/>
        <scheme val="minor"/>
      </rPr>
      <t>Y/N</t>
    </r>
    <r>
      <rPr>
        <sz val="8"/>
        <rFont val="Calibri"/>
        <family val="2"/>
        <scheme val="minor"/>
      </rPr>
      <t xml:space="preserve">, if yes, please specify the joint: </t>
    </r>
  </si>
  <si>
    <r>
      <t xml:space="preserve">Did you stop work definitively, before your official retirement date, due to a back problem or any other joint-related problem? </t>
    </r>
    <r>
      <rPr>
        <b/>
        <sz val="8"/>
        <color theme="1" tint="0.499984740745262"/>
        <rFont val="Calibri"/>
        <family val="2"/>
        <scheme val="minor"/>
      </rPr>
      <t>Y/N</t>
    </r>
    <r>
      <rPr>
        <b/>
        <sz val="8"/>
        <rFont val="Calibri"/>
        <family val="2"/>
        <scheme val="minor"/>
      </rPr>
      <t xml:space="preserve">
</t>
    </r>
    <r>
      <rPr>
        <sz val="8"/>
        <rFont val="Calibri"/>
        <family val="2"/>
        <scheme val="minor"/>
      </rPr>
      <t>if yes, please specify for which health problem:</t>
    </r>
  </si>
  <si>
    <r>
      <t xml:space="preserve">The following impressions are experienced by most people [Over the past week]*, indicate the frequency at which you have experienced the feelings or had the behaviours described in this list. 
</t>
    </r>
    <r>
      <rPr>
        <i/>
        <sz val="8"/>
        <rFont val="Calibri"/>
        <family val="2"/>
        <scheme val="minor"/>
      </rPr>
      <t>Tick the box best representing your situation</t>
    </r>
    <r>
      <rPr>
        <sz val="8"/>
        <rFont val="Calibri"/>
        <family val="2"/>
        <scheme val="minor"/>
      </rPr>
      <t xml:space="preserve">
</t>
    </r>
    <r>
      <rPr>
        <sz val="8"/>
        <color theme="1" tint="0.499984740745262"/>
        <rFont val="Calibri"/>
        <family val="2"/>
        <scheme val="minor"/>
      </rPr>
      <t>Never or very rarely (less than 1 day)
Occasionally (1 to 2 days) 
Relatively frequently (3 to 4 days) 
Frequently, always (5 to 7 days)</t>
    </r>
  </si>
  <si>
    <r>
      <t xml:space="preserve">Over the past month, specify the number of days:
</t>
    </r>
    <r>
      <rPr>
        <sz val="8"/>
        <color theme="1" tint="0.499984740745262"/>
        <rFont val="Calibri"/>
        <family val="2"/>
        <scheme val="minor"/>
      </rPr>
      <t>Never
1 to 3 days
4 to 7 days
8 to 14 days
15 to 21 days
22 to 31 days</t>
    </r>
  </si>
  <si>
    <t>You experienced difficulties falling asleep</t>
  </si>
  <si>
    <t>You woke up several times during the night</t>
  </si>
  <si>
    <t>You woke up much too early and could not go back to sleep</t>
  </si>
  <si>
    <t xml:space="preserve">You woke up after a normal night's sleep, feeling tired or exhausted </t>
  </si>
  <si>
    <r>
      <rPr>
        <b/>
        <sz val="8"/>
        <rFont val="Calibri"/>
        <family val="2"/>
        <scheme val="minor"/>
      </rPr>
      <t>Over the past week (excluding the weekend), how long did you sleep on average per night?</t>
    </r>
    <r>
      <rPr>
        <sz val="8"/>
        <color theme="1" tint="0.499984740745262"/>
        <rFont val="Calibri"/>
        <family val="2"/>
        <scheme val="minor"/>
      </rPr>
      <t xml:space="preserve">
|__|__| hours |__|__| minutes</t>
    </r>
  </si>
  <si>
    <r>
      <rPr>
        <b/>
        <sz val="8"/>
        <rFont val="Calibri"/>
        <family val="2"/>
        <scheme val="minor"/>
      </rPr>
      <t>Over the past week (excluding the weekend), how long did you sleep on average per night?</t>
    </r>
    <r>
      <rPr>
        <sz val="8"/>
        <color theme="1" tint="0.499984740745262"/>
        <rFont val="Calibri"/>
        <family val="2"/>
        <scheme val="minor"/>
      </rPr>
      <t xml:space="preserve">
Less than 5 hours / 5 h 30 / 6 h / 6 h 30 / 7 h / 7 h 30 / 8 h / 8 h 30 / 9 h / 9 h 30 / 10 h and more</t>
    </r>
  </si>
  <si>
    <r>
      <rPr>
        <sz val="8"/>
        <rFont val="Calibri"/>
        <family val="2"/>
        <scheme val="minor"/>
      </rPr>
      <t xml:space="preserve">[pilote] </t>
    </r>
    <r>
      <rPr>
        <b/>
        <sz val="8"/>
        <rFont val="Calibri"/>
        <family val="2"/>
        <scheme val="minor"/>
      </rPr>
      <t xml:space="preserve">Over at least the past 6 months, have you been limited, due to a health-related problem, in performing activities that people of your age can normally perform at home, work, school, or in other occupations such as travel, games, sports, or leisure activities?
</t>
    </r>
    <r>
      <rPr>
        <sz val="8"/>
        <rFont val="Calibri"/>
        <family val="2"/>
        <scheme val="minor"/>
      </rPr>
      <t xml:space="preserve">
[i1]</t>
    </r>
    <r>
      <rPr>
        <b/>
        <sz val="8"/>
        <rFont val="Calibri"/>
        <family val="2"/>
        <scheme val="minor"/>
      </rPr>
      <t xml:space="preserve">Over at least the past 6 months, have you been limited, ie do you experience difficulties due to a health-related problem, in performing routine activities (at home, at work, during leisure activities, etc) by comparison to other people of your age?
</t>
    </r>
    <r>
      <rPr>
        <sz val="8"/>
        <color theme="1" tint="0.499984740745262"/>
        <rFont val="Calibri"/>
        <family val="2"/>
        <scheme val="minor"/>
      </rPr>
      <t>Yes, significantly limited
Yes, limited
Yes, slighty limited
No</t>
    </r>
    <r>
      <rPr>
        <sz val="8"/>
        <color theme="1"/>
        <rFont val="Arial"/>
        <family val="2"/>
      </rPr>
      <t/>
    </r>
  </si>
  <si>
    <r>
      <rPr>
        <b/>
        <sz val="8"/>
        <color theme="1"/>
        <rFont val="Calibri"/>
        <family val="2"/>
        <scheme val="minor"/>
      </rPr>
      <t>Are you able to climb up or down a stair without the help of another person ?</t>
    </r>
    <r>
      <rPr>
        <sz val="8"/>
        <color theme="1"/>
        <rFont val="Calibri"/>
        <family val="2"/>
        <scheme val="minor"/>
      </rPr>
      <t xml:space="preserve">
</t>
    </r>
    <r>
      <rPr>
        <sz val="8"/>
        <color theme="1" tint="0.499984740745262"/>
        <rFont val="Calibri"/>
        <family val="2"/>
        <scheme val="minor"/>
      </rPr>
      <t>No, I need someone's help
No, I need someone's help
No, I get around in a wheelchair
Don't want to answer
Don't know</t>
    </r>
  </si>
  <si>
    <r>
      <t xml:space="preserve">Are you able to climb up or down a flight of stairs alone?
</t>
    </r>
    <r>
      <rPr>
        <sz val="8"/>
        <color theme="1" tint="0.499984740745262"/>
        <rFont val="Calibri"/>
        <family val="2"/>
        <scheme val="minor"/>
      </rPr>
      <t>Yes, without difficulty
Yes, but with some difficulty
Yes, but with significant difficulty
No</t>
    </r>
  </si>
  <si>
    <r>
      <rPr>
        <b/>
        <sz val="8"/>
        <rFont val="Calibri"/>
        <family val="2"/>
        <scheme val="minor"/>
      </rPr>
      <t>If not</t>
    </r>
    <r>
      <rPr>
        <sz val="8"/>
        <rFont val="Calibri"/>
        <family val="2"/>
        <scheme val="minor"/>
      </rPr>
      <t>, are you able to do it with the help of another person?</t>
    </r>
    <r>
      <rPr>
        <sz val="8"/>
        <color theme="1" tint="0.499984740745262"/>
        <rFont val="Calibri"/>
        <family val="2"/>
        <scheme val="minor"/>
      </rPr>
      <t xml:space="preserve"> Y/N</t>
    </r>
  </si>
  <si>
    <r>
      <t xml:space="preserve">Can you walk one kilometre alone, without stopping and without being seriously inconvenienced? </t>
    </r>
    <r>
      <rPr>
        <sz val="8"/>
        <color theme="1" tint="0.499984740745262"/>
        <rFont val="Calibri"/>
        <family val="2"/>
        <scheme val="minor"/>
      </rPr>
      <t>Y/N</t>
    </r>
    <r>
      <rPr>
        <sz val="8"/>
        <color rgb="FF990033"/>
        <rFont val="Arial"/>
        <family val="2"/>
      </rPr>
      <t/>
    </r>
  </si>
  <si>
    <r>
      <t xml:space="preserve">Can you walk one kilometre alone, without stopping (with or without sticks, crutches, etc)?
</t>
    </r>
    <r>
      <rPr>
        <sz val="8"/>
        <color theme="1" tint="0.499984740745262"/>
        <rFont val="Calibri"/>
        <family val="2"/>
        <scheme val="minor"/>
      </rPr>
      <t>Yes, without difficulty
Yes, but with some difficulty
Yes, but with significant difficulty
No</t>
    </r>
  </si>
  <si>
    <r>
      <rPr>
        <b/>
        <sz val="8"/>
        <rFont val="Calibri"/>
        <family val="2"/>
        <scheme val="minor"/>
      </rPr>
      <t>If not,</t>
    </r>
    <r>
      <rPr>
        <sz val="8"/>
        <rFont val="Calibri"/>
        <family val="2"/>
        <scheme val="minor"/>
      </rPr>
      <t xml:space="preserve"> are you able to do it with the help of another person?</t>
    </r>
    <r>
      <rPr>
        <sz val="8"/>
        <color theme="1" tint="0.499984740745262"/>
        <rFont val="Calibri"/>
        <family val="2"/>
        <scheme val="minor"/>
      </rPr>
      <t xml:space="preserve"> Y/N</t>
    </r>
  </si>
  <si>
    <r>
      <t xml:space="preserve">Are you able to carry a 5 kg weight over a distance of 10 metres (eg: a shopping bag, a school bag)?
</t>
    </r>
    <r>
      <rPr>
        <sz val="8"/>
        <color theme="1" tint="0.499984740745262"/>
        <rFont val="Calibri"/>
        <family val="2"/>
        <scheme val="minor"/>
      </rPr>
      <t>Yes, without difficulty
Yes, without too much difficulty
Yes, but with significant difficulty
No
Don't want to answer
Don't know</t>
    </r>
  </si>
  <si>
    <r>
      <t xml:space="preserve">Are you able to carry, on your own, a 5 kg weight over a distance of 10 metres (eg: a shopping bag, a school bag)?
</t>
    </r>
    <r>
      <rPr>
        <sz val="8"/>
        <color theme="1" tint="0.499984740745262"/>
        <rFont val="Calibri"/>
        <family val="2"/>
        <scheme val="minor"/>
      </rPr>
      <t>Yes, without difficulty
Yes, but with some difficulty
Yes, but with significant difficulty
No</t>
    </r>
  </si>
  <si>
    <t>Do you have difficulty reading, writing or performing calculations in everyday life?</t>
  </si>
  <si>
    <r>
      <rPr>
        <sz val="8"/>
        <rFont val="Calibri"/>
        <family val="2"/>
        <scheme val="minor"/>
      </rPr>
      <t xml:space="preserve">Reading (including with glasses)*: </t>
    </r>
    <r>
      <rPr>
        <sz val="8"/>
        <color theme="0" tint="-0.49995422223578601"/>
        <rFont val="Calibri"/>
        <family val="2"/>
        <scheme val="minor"/>
      </rPr>
      <t>Y/N</t>
    </r>
  </si>
  <si>
    <r>
      <rPr>
        <sz val="8"/>
        <rFont val="Calibri"/>
        <family val="2"/>
        <scheme val="minor"/>
      </rPr>
      <t>Writing (including with glasses)*:</t>
    </r>
    <r>
      <rPr>
        <sz val="8"/>
        <color theme="0" tint="-0.49995422223578601"/>
        <rFont val="Calibri"/>
        <family val="2"/>
        <scheme val="minor"/>
      </rPr>
      <t xml:space="preserve"> Y/N</t>
    </r>
  </si>
  <si>
    <r>
      <rPr>
        <sz val="8"/>
        <rFont val="Calibri"/>
        <family val="2"/>
        <scheme val="minor"/>
      </rPr>
      <t>Performing calculations:</t>
    </r>
    <r>
      <rPr>
        <sz val="8"/>
        <color theme="0" tint="-0.49995422223578601"/>
        <rFont val="Calibri"/>
        <family val="2"/>
        <scheme val="minor"/>
      </rPr>
      <t xml:space="preserve"> Y/N</t>
    </r>
  </si>
  <si>
    <r>
      <t xml:space="preserve">Do you need help to deal with your paperwork and administrative formalities (eg: checks, health claim forms, etc)?
</t>
    </r>
    <r>
      <rPr>
        <sz val="8"/>
        <color theme="1" tint="0.499984740745262"/>
        <rFont val="Calibri"/>
        <family val="2"/>
        <scheme val="minor"/>
      </rPr>
      <t>Never
Occasionally
Frequently
Always</t>
    </r>
  </si>
  <si>
    <r>
      <t xml:space="preserve">Are you filling in this questionnaire?
</t>
    </r>
    <r>
      <rPr>
        <sz val="8"/>
        <color theme="1" tint="0.499984740745262"/>
        <rFont val="Calibri"/>
        <family val="2"/>
        <scheme val="minor"/>
      </rPr>
      <t>Youself
With the help of a friend of family member
With the help of someone from the Health Examination centre</t>
    </r>
  </si>
  <si>
    <r>
      <t>Do you sometimes meet with a social worker (social welfare officer, educator) for yourself?</t>
    </r>
    <r>
      <rPr>
        <b/>
        <sz val="8"/>
        <color theme="1" tint="0.499984740745262"/>
        <rFont val="Calibri"/>
        <family val="2"/>
        <scheme val="minor"/>
      </rPr>
      <t xml:space="preserve">  Y/N</t>
    </r>
  </si>
  <si>
    <r>
      <t xml:space="preserve">Which geographical area are you from?
</t>
    </r>
    <r>
      <rPr>
        <sz val="8"/>
        <color theme="0" tint="-0.499984740745262"/>
        <rFont val="Calibri"/>
        <family val="2"/>
        <scheme val="minor"/>
      </rPr>
      <t>Metropolitan France
French Overseas Territories and Departments
Europe
North Africa
Sub-Saharan Africa
Asia
Other
Don't want to answer</t>
    </r>
  </si>
  <si>
    <r>
      <t>If you were not born in France, at what age did you arrive?</t>
    </r>
    <r>
      <rPr>
        <sz val="8"/>
        <color theme="1" tint="0.499984740745262"/>
        <rFont val="Calibri"/>
        <family val="2"/>
        <scheme val="minor"/>
      </rPr>
      <t xml:space="preserve"> I__I__I  years</t>
    </r>
  </si>
  <si>
    <r>
      <t xml:space="preserve">What is your nationality?
</t>
    </r>
    <r>
      <rPr>
        <sz val="8"/>
        <color theme="0" tint="-0.499984740745262"/>
        <rFont val="Calibri"/>
        <family val="2"/>
        <scheme val="minor"/>
      </rPr>
      <t>French by birth
Naturalised French
Foreign national</t>
    </r>
  </si>
  <si>
    <r>
      <rPr>
        <sz val="8"/>
        <rFont val="Calibri"/>
        <family val="2"/>
        <scheme val="minor"/>
      </rPr>
      <t>[pilote]</t>
    </r>
    <r>
      <rPr>
        <b/>
        <sz val="8"/>
        <rFont val="Calibri"/>
        <family val="2"/>
        <scheme val="minor"/>
      </rPr>
      <t xml:space="preserve"> What language(s) did your parents usually speak to you when you were a child?
</t>
    </r>
    <r>
      <rPr>
        <sz val="8"/>
        <rFont val="Calibri"/>
        <family val="2"/>
        <scheme val="minor"/>
      </rPr>
      <t xml:space="preserve">[i1] </t>
    </r>
    <r>
      <rPr>
        <b/>
        <sz val="8"/>
        <rFont val="Calibri"/>
        <family val="2"/>
        <scheme val="minor"/>
      </rPr>
      <t xml:space="preserve">When you were a child, what language(s) did your parents, or the people who raised you speak?
</t>
    </r>
    <r>
      <rPr>
        <sz val="8"/>
        <color theme="1" tint="0.499984740745262"/>
        <rFont val="Calibri"/>
        <family val="2"/>
        <scheme val="minor"/>
      </rPr>
      <t>French only
[pilote] A language other than French
[i1] One or more languages, but not French
[pilote] French and another language
[i1] French and one or more other languages</t>
    </r>
  </si>
  <si>
    <t>What country was your father born in?</t>
  </si>
  <si>
    <t>What country was your mother born in?</t>
  </si>
  <si>
    <r>
      <t xml:space="preserve">Which geographical area is your father from?
</t>
    </r>
    <r>
      <rPr>
        <sz val="8"/>
        <color theme="0" tint="-0.499984740745262"/>
        <rFont val="Calibri"/>
        <family val="2"/>
        <scheme val="minor"/>
      </rPr>
      <t>Metropolitan France
French Overseas Territories and Departments
Europe
North Africa
Sub-Saharan Africa
Asia
Other
Don't want to answer</t>
    </r>
  </si>
  <si>
    <r>
      <t xml:space="preserve">Which geographical area is your mother from?
</t>
    </r>
    <r>
      <rPr>
        <sz val="8"/>
        <color theme="0" tint="-0.499984740745262"/>
        <rFont val="Calibri"/>
        <family val="2"/>
        <scheme val="minor"/>
      </rPr>
      <t>Metropolitan France
French Overseas Territories and Departments
Europe
North Africa
Sub-Saharan Africa
Asia
Other
Don't want to answer</t>
    </r>
  </si>
  <si>
    <t>What was the profession of the head of household during your adolescence?</t>
  </si>
  <si>
    <r>
      <t xml:space="preserve">What was your father's socio-professional group during your adolescence?
</t>
    </r>
    <r>
      <rPr>
        <sz val="8"/>
        <color theme="1" tint="0.499984740745262"/>
        <rFont val="Calibri"/>
        <family val="2"/>
        <scheme val="minor"/>
      </rPr>
      <t>Farmer
Craftsman, shopkeeper, business owner
Executive, higher intellectual profession (engineer, physician, etc)
Intermediate profession (teacher, nurse, social worker, technician, foreman, supervisor, etc)
Employee (office or commercial employee, child minder, duty officer, etc)
Manual worker
At home, no profession
Other, specify:
Don't want to answer</t>
    </r>
  </si>
  <si>
    <r>
      <t xml:space="preserve">What was your mother's socio-professional group during your adolescence?
</t>
    </r>
    <r>
      <rPr>
        <sz val="8"/>
        <color theme="1" tint="0.499984740745262"/>
        <rFont val="Calibri"/>
        <family val="2"/>
        <scheme val="minor"/>
      </rPr>
      <t>Farmer or farmer's wife
Craftswoman, shopkeeper, business owner or spouse-partner
Executive, higher intellectual profession (engineer, physician, etc)
Intermediate profession (teacher, nurse, social worker, technician, foreman, supervisor, etc)
Employee (office or commercial employee, child minder, duty officer, etc)
Manual worker
At home, no profession
Other, specify:
Don't want to answer</t>
    </r>
  </si>
  <si>
    <r>
      <t xml:space="preserve">What is the highest level of education you achieved, with or without a corresponding diploma?
</t>
    </r>
    <r>
      <rPr>
        <sz val="8"/>
        <color theme="0" tint="-0.499984740745262"/>
        <rFont val="Calibri"/>
        <family val="2"/>
        <scheme val="minor"/>
      </rPr>
      <t>Primary education
Secondary school level
Short technical education: certificate of professional competence, vocational training certificate
Grammar school level (general, technical or professional syllabus)
Undergraduate degree
Postgraduate degree, grande école, engineering degree, business degree
Other, specify:</t>
    </r>
  </si>
  <si>
    <r>
      <t xml:space="preserve">What is the highest diploma you have received?
</t>
    </r>
    <r>
      <rPr>
        <sz val="8"/>
        <color theme="0" tint="-0.499984740745262"/>
        <rFont val="Calibri"/>
        <family val="2"/>
        <scheme val="minor"/>
      </rPr>
      <t xml:space="preserve">No diploma
General education certificate, Primary education certificate, School-leaving certificate
Certificate of professional competence, vocational training certificate
Baccalaureate or equivalent diploma (a)
Baccalaureate + 2 or 3 years (b)
Baccalaureate + 4 years (c) 
Baccalaureate + 5 years and more (d)
Other, specify: </t>
    </r>
  </si>
  <si>
    <r>
      <t xml:space="preserve">Was this diploma obtained in the context of a validation of occupational achievements? 
</t>
    </r>
    <r>
      <rPr>
        <b/>
        <sz val="8"/>
        <color theme="1" tint="0.499984740745262"/>
        <rFont val="Calibri"/>
        <family val="2"/>
        <scheme val="minor"/>
      </rPr>
      <t>Y/N/Don't know</t>
    </r>
  </si>
  <si>
    <r>
      <t xml:space="preserve">What is your profession? 
</t>
    </r>
    <r>
      <rPr>
        <sz val="8"/>
        <rFont val="Calibri"/>
        <family val="2"/>
        <scheme val="minor"/>
      </rPr>
      <t>If you are currently in work, please indicate the situation that best describes it If you are not currently in work (retired, unemployed, intentional leave, etc), please indicate the profession you performed for longest:</t>
    </r>
    <r>
      <rPr>
        <b/>
        <sz val="8"/>
        <rFont val="Calibri"/>
        <family val="2"/>
        <scheme val="minor"/>
      </rPr>
      <t xml:space="preserve">
</t>
    </r>
    <r>
      <rPr>
        <sz val="8"/>
        <color theme="1" tint="0.499984740745262"/>
        <rFont val="Calibri"/>
        <family val="2"/>
        <scheme val="minor"/>
      </rPr>
      <t xml:space="preserve">Farmer
Craftsman, shopkeeper, business owner
Executive (eg: teacher, engineer, physician, etc)
Intermediate profession (schoolmaster, nurse, social worker, technician, foreman, Telecom inspector, supervisor, etc)
Employee (eg: office employee, commercial employee, wet nurse, duty officer, Telecom operations officer)
Manual worker
Other, specify: </t>
    </r>
  </si>
  <si>
    <r>
      <t xml:space="preserve">What is your current marital status?*
</t>
    </r>
    <r>
      <rPr>
        <sz val="8"/>
        <color theme="0" tint="-0.499984740745262"/>
        <rFont val="Calibri"/>
        <family val="2"/>
        <scheme val="minor"/>
      </rPr>
      <t>Unmarried (never married)
In a civil partnership
Married
Separated
Divorced
Widow(er)</t>
    </r>
  </si>
  <si>
    <t>Within your household, do you live:</t>
  </si>
  <si>
    <r>
      <rPr>
        <sz val="8"/>
        <rFont val="Calibri"/>
        <family val="2"/>
        <scheme val="minor"/>
      </rPr>
      <t xml:space="preserve">with your spouse? </t>
    </r>
    <r>
      <rPr>
        <sz val="8"/>
        <color rgb="FF808080"/>
        <rFont val="Calibri"/>
        <family val="2"/>
        <scheme val="minor"/>
      </rPr>
      <t>Y/N</t>
    </r>
  </si>
  <si>
    <r>
      <rPr>
        <sz val="8"/>
        <rFont val="Calibri"/>
        <family val="2"/>
        <scheme val="minor"/>
      </rPr>
      <t>with your children, or with those of your spouse?</t>
    </r>
    <r>
      <rPr>
        <sz val="8"/>
        <color rgb="FF808080"/>
        <rFont val="Calibri"/>
        <family val="2"/>
        <scheme val="minor"/>
      </rPr>
      <t xml:space="preserve"> Y/N</t>
    </r>
  </si>
  <si>
    <r>
      <rPr>
        <sz val="8"/>
        <rFont val="Calibri"/>
        <family val="2"/>
        <scheme val="minor"/>
      </rPr>
      <t xml:space="preserve">with others (family members, friends, etc)? </t>
    </r>
    <r>
      <rPr>
        <sz val="8"/>
        <color rgb="FF808080"/>
        <rFont val="Calibri"/>
        <family val="2"/>
        <scheme val="minor"/>
      </rPr>
      <t>Y/N</t>
    </r>
  </si>
  <si>
    <r>
      <t xml:space="preserve">If you are in a couple, what is your spouse's year of birth? 
</t>
    </r>
    <r>
      <rPr>
        <sz val="8"/>
        <color theme="1" tint="0.499984740745262"/>
        <rFont val="Calibri"/>
        <family val="2"/>
        <scheme val="minor"/>
      </rPr>
      <t>I__I__I__I__I</t>
    </r>
  </si>
  <si>
    <r>
      <t>If you are not in a couple in your household, are you in a serious romantic relationship (of great importance to you)?</t>
    </r>
    <r>
      <rPr>
        <sz val="8"/>
        <color theme="1" tint="0.499984740745262"/>
        <rFont val="Calibri"/>
        <family val="2"/>
        <scheme val="minor"/>
      </rPr>
      <t xml:space="preserve"> Y/N</t>
    </r>
  </si>
  <si>
    <r>
      <t xml:space="preserve">Currently, how many people, yourself included, live in your household?
</t>
    </r>
    <r>
      <rPr>
        <sz val="8"/>
        <color theme="1" tint="0.499984740745262"/>
        <rFont val="Calibri"/>
        <family val="2"/>
        <scheme val="minor"/>
      </rPr>
      <t>I__I__I person(s)</t>
    </r>
  </si>
  <si>
    <r>
      <t xml:space="preserve">How many children are there currently in your household? 
</t>
    </r>
    <r>
      <rPr>
        <sz val="8"/>
        <color theme="1" tint="0.499984740745262"/>
        <rFont val="Calibri"/>
        <family val="2"/>
        <scheme val="minor"/>
      </rPr>
      <t>I__I__I child(ren) living at home</t>
    </r>
  </si>
  <si>
    <r>
      <t xml:space="preserve">How many ascending line relatives (eg: grandparents or parents) currently live in your household? 
</t>
    </r>
    <r>
      <rPr>
        <sz val="8"/>
        <color theme="1" tint="0.499984740745262"/>
        <rFont val="Calibri"/>
        <family val="2"/>
        <scheme val="minor"/>
      </rPr>
      <t>I__I__I ascending line relatives living at home</t>
    </r>
  </si>
  <si>
    <r>
      <t xml:space="preserve">How many total children (whether living at home or not) do you have? 
</t>
    </r>
    <r>
      <rPr>
        <sz val="8"/>
        <color theme="1" tint="0.499984740745262"/>
        <rFont val="Calibri"/>
        <family val="2"/>
        <scheme val="minor"/>
      </rPr>
      <t>I__I__I child(ren)</t>
    </r>
  </si>
  <si>
    <t>In the home where you live more often, do you live:</t>
  </si>
  <si>
    <r>
      <t xml:space="preserve">- </t>
    </r>
    <r>
      <rPr>
        <b/>
        <sz val="8"/>
        <rFont val="Calibri"/>
        <family val="2"/>
        <scheme val="minor"/>
      </rPr>
      <t>As a couple:</t>
    </r>
    <r>
      <rPr>
        <b/>
        <sz val="8"/>
        <color theme="1" tint="0.499984740745262"/>
        <rFont val="Calibri"/>
        <family val="2"/>
        <scheme val="minor"/>
      </rPr>
      <t xml:space="preserve"> </t>
    </r>
    <r>
      <rPr>
        <sz val="8"/>
        <color theme="1" tint="0.499984740745262"/>
        <rFont val="Calibri"/>
        <family val="2"/>
        <scheme val="minor"/>
      </rPr>
      <t>Y/N</t>
    </r>
    <r>
      <rPr>
        <sz val="8"/>
        <rFont val="Calibri"/>
        <family val="2"/>
        <scheme val="minor"/>
      </rPr>
      <t xml:space="preserve">
</t>
    </r>
    <r>
      <rPr>
        <b/>
        <sz val="8"/>
        <rFont val="Calibri"/>
        <family val="2"/>
        <scheme val="minor"/>
      </rPr>
      <t xml:space="preserve">    If not,</t>
    </r>
    <r>
      <rPr>
        <sz val="8"/>
        <rFont val="Calibri"/>
        <family val="2"/>
        <scheme val="minor"/>
      </rPr>
      <t xml:space="preserve"> are you in a serious romantic relationship?</t>
    </r>
    <r>
      <rPr>
        <sz val="8"/>
        <color theme="1" tint="0.499984740745262"/>
        <rFont val="Calibri"/>
        <family val="2"/>
        <scheme val="minor"/>
      </rPr>
      <t xml:space="preserve"> Y/N</t>
    </r>
  </si>
  <si>
    <r>
      <rPr>
        <b/>
        <sz val="8"/>
        <rFont val="Calibri"/>
        <family val="2"/>
        <scheme val="minor"/>
      </rPr>
      <t>- With your children, or with those of your spouse:</t>
    </r>
    <r>
      <rPr>
        <b/>
        <sz val="8"/>
        <color theme="1" tint="0.499984740745262"/>
        <rFont val="Calibri"/>
        <family val="2"/>
        <scheme val="minor"/>
      </rPr>
      <t xml:space="preserve"> </t>
    </r>
    <r>
      <rPr>
        <sz val="8"/>
        <color theme="1" tint="0.499984740745262"/>
        <rFont val="Calibri"/>
        <family val="2"/>
        <scheme val="minor"/>
      </rPr>
      <t>Y/N</t>
    </r>
    <r>
      <rPr>
        <sz val="8"/>
        <rFont val="Calibri"/>
        <family val="2"/>
        <scheme val="minor"/>
      </rPr>
      <t xml:space="preserve">
</t>
    </r>
    <r>
      <rPr>
        <b/>
        <sz val="8"/>
        <rFont val="Calibri"/>
        <family val="2"/>
        <scheme val="minor"/>
      </rPr>
      <t xml:space="preserve">    If yes,</t>
    </r>
    <r>
      <rPr>
        <sz val="8"/>
        <rFont val="Calibri"/>
        <family val="2"/>
        <scheme val="minor"/>
      </rPr>
      <t xml:space="preserve"> how many?</t>
    </r>
    <r>
      <rPr>
        <sz val="8"/>
        <color theme="1" tint="0.499984740745262"/>
        <rFont val="Calibri"/>
        <family val="2"/>
        <scheme val="minor"/>
      </rPr>
      <t xml:space="preserve"> |__|__| child(ren)</t>
    </r>
  </si>
  <si>
    <r>
      <t xml:space="preserve">- </t>
    </r>
    <r>
      <rPr>
        <b/>
        <sz val="8"/>
        <rFont val="Calibri"/>
        <family val="2"/>
        <scheme val="minor"/>
      </rPr>
      <t>With others (family members, friends, etc):</t>
    </r>
    <r>
      <rPr>
        <sz val="8"/>
        <rFont val="Calibri"/>
        <family val="2"/>
        <scheme val="minor"/>
      </rPr>
      <t xml:space="preserve"> </t>
    </r>
    <r>
      <rPr>
        <sz val="8"/>
        <color theme="1" tint="0.499984740745262"/>
        <rFont val="Calibri"/>
        <family val="2"/>
        <scheme val="minor"/>
      </rPr>
      <t>Y/N</t>
    </r>
    <r>
      <rPr>
        <sz val="8"/>
        <rFont val="Calibri"/>
        <family val="2"/>
        <scheme val="minor"/>
      </rPr>
      <t xml:space="preserve"> and </t>
    </r>
    <r>
      <rPr>
        <b/>
        <sz val="8"/>
        <rFont val="Calibri"/>
        <family val="2"/>
        <scheme val="minor"/>
      </rPr>
      <t>if yes:</t>
    </r>
    <r>
      <rPr>
        <sz val="8"/>
        <rFont val="Calibri"/>
        <family val="2"/>
        <scheme val="minor"/>
      </rPr>
      <t xml:space="preserve">
    With how many ascending line relatives (parents, in-laws or grandparents)?</t>
    </r>
    <r>
      <rPr>
        <sz val="8"/>
        <color theme="1" tint="0.499984740745262"/>
        <rFont val="Calibri"/>
        <family val="2"/>
        <scheme val="minor"/>
      </rPr>
      <t xml:space="preserve"> |__|__|</t>
    </r>
    <r>
      <rPr>
        <sz val="8"/>
        <rFont val="Calibri"/>
        <family val="2"/>
        <scheme val="minor"/>
      </rPr>
      <t xml:space="preserve">
    With how many individuals other than ascending line relatives? </t>
    </r>
    <r>
      <rPr>
        <sz val="8"/>
        <color theme="1" tint="0.499984740745262"/>
        <rFont val="Calibri"/>
        <family val="2"/>
        <scheme val="minor"/>
      </rPr>
      <t>|__|__|</t>
    </r>
  </si>
  <si>
    <r>
      <t>Do you have, or have you had children (biological or adopted)?</t>
    </r>
    <r>
      <rPr>
        <sz val="8"/>
        <color theme="1" tint="0.499984740745262"/>
        <rFont val="Calibri"/>
        <family val="2"/>
        <scheme val="minor"/>
      </rPr>
      <t xml:space="preserve"> Y/N</t>
    </r>
  </si>
  <si>
    <r>
      <rPr>
        <b/>
        <sz val="8"/>
        <rFont val="Calibri"/>
        <family val="2"/>
        <scheme val="minor"/>
      </rPr>
      <t>If yes</t>
    </r>
    <r>
      <rPr>
        <sz val="8"/>
        <rFont val="Calibri"/>
        <family val="2"/>
        <scheme val="minor"/>
      </rPr>
      <t>, how many (whether living at home or not)?</t>
    </r>
    <r>
      <rPr>
        <sz val="8"/>
        <color theme="1" tint="0.499984740745262"/>
        <rFont val="Calibri"/>
        <family val="2"/>
        <scheme val="minor"/>
      </rPr>
      <t xml:space="preserve"> |__|__| child(ren)</t>
    </r>
  </si>
  <si>
    <r>
      <t>If you are living as a couple, does your spouse currently have, or has he/she had a professional activity?</t>
    </r>
    <r>
      <rPr>
        <sz val="8"/>
        <color theme="1" tint="0.499984740745262"/>
        <rFont val="Calibri"/>
        <family val="2"/>
        <scheme val="minor"/>
      </rPr>
      <t xml:space="preserve"> Y/N</t>
    </r>
  </si>
  <si>
    <r>
      <rPr>
        <sz val="8"/>
        <rFont val="Calibri"/>
        <family val="2"/>
        <scheme val="minor"/>
      </rPr>
      <t>a) If yes, what profession?</t>
    </r>
    <r>
      <rPr>
        <b/>
        <sz val="8"/>
        <rFont val="Calibri"/>
        <family val="2"/>
        <scheme val="minor"/>
      </rPr>
      <t xml:space="preserve">
</t>
    </r>
    <r>
      <rPr>
        <sz val="8"/>
        <color theme="1" tint="0.499984740745262"/>
        <rFont val="Calibri"/>
        <family val="2"/>
        <scheme val="minor"/>
      </rPr>
      <t xml:space="preserve">Farmer
Craftsman, shopkeeper, business owner
Executive (eg: teacher, engineer, physician, etc)
Intermediate profession (schoolmaster, nurse, social worker, technician, foreman, Telecom inspector, supervisor, etc)
Employee (eg: office employee, commercial employee, wet nurse, duty officer, Telecom operations officer)
Manual worker
Other, specify:  </t>
    </r>
  </si>
  <si>
    <r>
      <rPr>
        <sz val="8"/>
        <rFont val="Calibri"/>
        <family val="2"/>
        <scheme val="minor"/>
      </rPr>
      <t>b) If your spouse does not currently have a professional activity, what is his/her situation?</t>
    </r>
    <r>
      <rPr>
        <b/>
        <sz val="8"/>
        <rFont val="Calibri"/>
        <family val="2"/>
        <scheme val="minor"/>
      </rPr>
      <t xml:space="preserve">
</t>
    </r>
    <r>
      <rPr>
        <sz val="8"/>
        <color theme="1" tint="0.499984740745262"/>
        <rFont val="Calibri"/>
        <family val="2"/>
        <scheme val="minor"/>
      </rPr>
      <t xml:space="preserve">Unemployed or job seeker
Retired or no longer in business
In training (apprentice, student, trainee, etc)
At home, no profession
Does not work for health reasons (long-term illness, disability)
Other, specify: </t>
    </r>
  </si>
  <si>
    <r>
      <t xml:space="preserve">What is your spouse's current employment situation? 
</t>
    </r>
    <r>
      <rPr>
        <i/>
        <sz val="8"/>
        <rFont val="Calibri"/>
        <family val="2"/>
        <scheme val="minor"/>
      </rPr>
      <t>(several answers possible)</t>
    </r>
  </si>
  <si>
    <r>
      <rPr>
        <sz val="8"/>
        <color theme="0" tint="-0.49995422223578601"/>
        <rFont val="Calibri"/>
        <family val="2"/>
        <scheme val="minor"/>
      </rPr>
      <t>Unemployed or job seeker</t>
    </r>
  </si>
  <si>
    <r>
      <rPr>
        <sz val="8"/>
        <color theme="0" tint="-0.49995422223578601"/>
        <rFont val="Calibri"/>
        <family val="2"/>
        <scheme val="minor"/>
      </rPr>
      <t>Retired or no longer in business</t>
    </r>
  </si>
  <si>
    <r>
      <rPr>
        <sz val="8"/>
        <color theme="0" tint="-0.49995422223578601"/>
        <rFont val="Calibri"/>
        <family val="2"/>
        <scheme val="minor"/>
      </rPr>
      <t>At home, no profession</t>
    </r>
  </si>
  <si>
    <r>
      <rPr>
        <sz val="8"/>
        <color theme="0" tint="-0.49995422223578601"/>
        <rFont val="Calibri"/>
        <family val="2"/>
        <scheme val="minor"/>
      </rPr>
      <t>Other, specify</t>
    </r>
  </si>
  <si>
    <r>
      <rPr>
        <b/>
        <sz val="8"/>
        <rFont val="Calibri"/>
        <family val="2"/>
        <scheme val="minor"/>
      </rPr>
      <t>What is your spouse's current socio-professional category, or that which he/she has held for the greatest length of time if he/she is not currently in work (retired, unemployed, etc)?</t>
    </r>
    <r>
      <rPr>
        <sz val="8"/>
        <color theme="0" tint="-0.499984740745262"/>
        <rFont val="Calibri"/>
        <family val="2"/>
        <scheme val="minor"/>
      </rPr>
      <t xml:space="preserve">
Farmer or farmer's spouse
Craftsman(woman), business owner or spouse-partner
Executive, higher intellectual profession (engineer, physician, etc)
Intermediate profession (teacher, nurse, social worker, technician, foreman, supervisor, etc)
Employee (office or commercial employee, child minder, duty officer, etc)
Manual worker
Has never worked
Other, specify</t>
    </r>
  </si>
  <si>
    <r>
      <rPr>
        <sz val="8"/>
        <rFont val="Calibri"/>
        <family val="2"/>
        <scheme val="minor"/>
      </rPr>
      <t xml:space="preserve">[pilote] </t>
    </r>
    <r>
      <rPr>
        <b/>
        <sz val="8"/>
        <rFont val="Calibri"/>
        <family val="2"/>
        <scheme val="minor"/>
      </rPr>
      <t>What is the origin of your personal resources?</t>
    </r>
    <r>
      <rPr>
        <i/>
        <sz val="8"/>
        <rFont val="Calibri"/>
        <family val="2"/>
        <scheme val="minor"/>
      </rPr>
      <t xml:space="preserve"> 
(specify the one or two most significant)</t>
    </r>
    <r>
      <rPr>
        <b/>
        <sz val="8"/>
        <rFont val="Calibri"/>
        <family val="2"/>
        <scheme val="minor"/>
      </rPr>
      <t xml:space="preserve">
</t>
    </r>
    <r>
      <rPr>
        <sz val="8"/>
        <rFont val="Calibri"/>
        <family val="2"/>
        <scheme val="minor"/>
      </rPr>
      <t xml:space="preserve">[i1] </t>
    </r>
    <r>
      <rPr>
        <b/>
        <sz val="8"/>
        <rFont val="Calibri"/>
        <family val="2"/>
        <scheme val="minor"/>
      </rPr>
      <t>What is the origin of your personal income?</t>
    </r>
    <r>
      <rPr>
        <i/>
        <sz val="8"/>
        <rFont val="Calibri"/>
        <family val="2"/>
        <scheme val="minor"/>
      </rPr>
      <t xml:space="preserve"> 
(several answers possible)</t>
    </r>
  </si>
  <si>
    <r>
      <rPr>
        <sz val="8"/>
        <color theme="0" tint="-0.49995422223578601"/>
        <rFont val="Calibri"/>
        <family val="2"/>
        <scheme val="minor"/>
      </rPr>
      <t>Professional income</t>
    </r>
  </si>
  <si>
    <r>
      <rPr>
        <sz val="8"/>
        <color theme="0" tint="-0.49995422223578601"/>
        <rFont val="Calibri"/>
        <family val="2"/>
        <scheme val="minor"/>
      </rPr>
      <t>Unemployment benefit</t>
    </r>
  </si>
  <si>
    <r>
      <rPr>
        <sz val="8"/>
        <color theme="0" tint="-0.49995422223578601"/>
        <rFont val="Calibri"/>
        <family val="2"/>
        <scheme val="minor"/>
      </rPr>
      <t>Minimum guaranteed income</t>
    </r>
  </si>
  <si>
    <r>
      <rPr>
        <sz val="8"/>
        <color theme="0" tint="-0.49995422223578601"/>
        <rFont val="Calibri"/>
        <family val="2"/>
        <scheme val="minor"/>
      </rPr>
      <t>Active solidarity income</t>
    </r>
  </si>
  <si>
    <r>
      <rPr>
        <sz val="8"/>
        <color theme="0" tint="-0.49995422223578601"/>
        <rFont val="Calibri"/>
        <family val="2"/>
        <scheme val="minor"/>
      </rPr>
      <t>One-parent benefit</t>
    </r>
  </si>
  <si>
    <r>
      <rPr>
        <sz val="8"/>
        <color theme="0" tint="-0.49995422223578601"/>
        <rFont val="Calibri"/>
        <family val="2"/>
        <scheme val="minor"/>
      </rPr>
      <t>Disabled child education allowance, daily parental presence allowance</t>
    </r>
  </si>
  <si>
    <r>
      <rPr>
        <sz val="8"/>
        <color theme="0" tint="-0.49995422223578601"/>
        <rFont val="Calibri"/>
        <family val="2"/>
        <scheme val="minor"/>
      </rPr>
      <t>Daily health insurance allowance in the event of illness, occupational illness, occupational accident</t>
    </r>
  </si>
  <si>
    <r>
      <rPr>
        <sz val="8"/>
        <color theme="0" tint="-0.49995422223578601"/>
        <rFont val="Calibri"/>
        <family val="2"/>
        <scheme val="minor"/>
      </rPr>
      <t>Daily health insurance allowance in the event of illness, occupational illness, occupational accident, maternity or paternity or adoption</t>
    </r>
  </si>
  <si>
    <r>
      <rPr>
        <sz val="8"/>
        <color theme="0" tint="-0.49995422223578601"/>
        <rFont val="Calibri"/>
        <family val="2"/>
        <scheme val="minor"/>
      </rPr>
      <t>Alimony</t>
    </r>
  </si>
  <si>
    <r>
      <rPr>
        <sz val="8"/>
        <color theme="0" tint="-0.49995422223578601"/>
        <rFont val="Calibri"/>
        <family val="2"/>
        <scheme val="minor"/>
      </rPr>
      <t>Regular help from family or close friends</t>
    </r>
  </si>
  <si>
    <r>
      <rPr>
        <sz val="8"/>
        <color theme="0" tint="-0.49995422223578601"/>
        <rFont val="Calibri"/>
        <family val="2"/>
        <scheme val="minor"/>
      </rPr>
      <t>Grant, financial aid for studies</t>
    </r>
  </si>
  <si>
    <r>
      <rPr>
        <sz val="8"/>
        <color theme="0" tint="-0.49995422223578601"/>
        <rFont val="Calibri"/>
        <family val="2"/>
        <scheme val="minor"/>
      </rPr>
      <t>No personal income, or only the spouse's</t>
    </r>
  </si>
  <si>
    <r>
      <rPr>
        <sz val="8"/>
        <color theme="0" tint="-0.49995422223578601"/>
        <rFont val="Calibri"/>
        <family val="2"/>
        <scheme val="minor"/>
      </rPr>
      <t xml:space="preserve">Other, specify: </t>
    </r>
  </si>
  <si>
    <r>
      <rPr>
        <sz val="8"/>
        <rFont val="Calibri"/>
        <family val="2"/>
        <scheme val="minor"/>
      </rPr>
      <t xml:space="preserve">[pilote] </t>
    </r>
    <r>
      <rPr>
        <b/>
        <sz val="8"/>
        <rFont val="Calibri"/>
        <family val="2"/>
        <scheme val="minor"/>
      </rPr>
      <t xml:space="preserve">What is your household's total net monthly income?
</t>
    </r>
    <r>
      <rPr>
        <i/>
        <sz val="8"/>
        <rFont val="Calibri"/>
        <family val="2"/>
        <scheme val="minor"/>
      </rPr>
      <t xml:space="preserve"> (i.e. the sum of all incomes, over a 12-month period and whatever the source, of the persons contributing to your household's income, or your own income if you live alone)</t>
    </r>
    <r>
      <rPr>
        <b/>
        <sz val="8"/>
        <rFont val="Calibri"/>
        <family val="2"/>
        <scheme val="minor"/>
      </rPr>
      <t xml:space="preserve">
</t>
    </r>
    <r>
      <rPr>
        <sz val="8"/>
        <rFont val="Calibri"/>
        <family val="2"/>
        <scheme val="minor"/>
      </rPr>
      <t xml:space="preserve">[i1] </t>
    </r>
    <r>
      <rPr>
        <b/>
        <sz val="8"/>
        <rFont val="Calibri"/>
        <family val="2"/>
        <scheme val="minor"/>
      </rPr>
      <t xml:space="preserve">What is your family's average net monthly income </t>
    </r>
    <r>
      <rPr>
        <i/>
        <sz val="8"/>
        <rFont val="Calibri"/>
        <family val="2"/>
        <scheme val="minor"/>
      </rPr>
      <t>(ie the sum of incomes of persons contributing to your family's expenses, or your own income if you live alone, whatever the origin)</t>
    </r>
    <r>
      <rPr>
        <b/>
        <sz val="8"/>
        <rFont val="Calibri"/>
        <family val="2"/>
        <scheme val="minor"/>
      </rPr>
      <t xml:space="preserve">?
</t>
    </r>
    <r>
      <rPr>
        <sz val="8"/>
        <color theme="0" tint="-0.499984740745262"/>
        <rFont val="Calibri"/>
        <family val="2"/>
        <scheme val="minor"/>
      </rPr>
      <t>less than 450 €
from 450€ to less than 1000 €
from 1000 € to less than 1500 €
from 1500 € to less than 2100 €
from 2100 € to less than 2800 €
from 2800€ to 4200€
4200€ and over
Don't know the answer
Don't want to answer</t>
    </r>
  </si>
  <si>
    <r>
      <t xml:space="preserve">In total, how many people (yourself, your spouse, dependants, etc) contribute to your household's income, whatever the origin (salary, pension, social benefits, assets, etc) ? 
</t>
    </r>
    <r>
      <rPr>
        <sz val="8"/>
        <color theme="1" tint="0.499984740745262"/>
        <rFont val="Calibri"/>
        <family val="2"/>
        <scheme val="minor"/>
      </rPr>
      <t>I__I__I person(s) contribute to the household's income</t>
    </r>
  </si>
  <si>
    <r>
      <t>Did you pay income tax last year?</t>
    </r>
    <r>
      <rPr>
        <sz val="8"/>
        <rFont val="Calibri"/>
        <family val="2"/>
        <scheme val="minor"/>
      </rPr>
      <t xml:space="preserve"> </t>
    </r>
    <r>
      <rPr>
        <sz val="8"/>
        <color theme="1" tint="0.499984740745262"/>
        <rFont val="Calibri"/>
        <family val="2"/>
        <scheme val="minor"/>
      </rPr>
      <t>Y/N</t>
    </r>
  </si>
  <si>
    <r>
      <t>Do you currently have one or more current loans (mortgage, personal loans, revolving loans, leasing, credit purchases, etc)?</t>
    </r>
    <r>
      <rPr>
        <sz val="8"/>
        <color theme="1" tint="0.499984740745262"/>
        <rFont val="Calibri"/>
        <family val="2"/>
        <scheme val="minor"/>
      </rPr>
      <t xml:space="preserve"> Y/N</t>
    </r>
  </si>
  <si>
    <r>
      <t xml:space="preserve">Do you currently one or more alimonies to pay to someone who does not live with you? </t>
    </r>
    <r>
      <rPr>
        <sz val="8"/>
        <color theme="1" tint="0.499984740745262"/>
        <rFont val="Calibri"/>
        <family val="2"/>
        <scheme val="minor"/>
      </rPr>
      <t>Y/N</t>
    </r>
  </si>
  <si>
    <r>
      <t xml:space="preserve">Over the past 12 months, have you had to forego healthcare, for yourself or your spouse, due to financial problems? </t>
    </r>
    <r>
      <rPr>
        <sz val="8"/>
        <color theme="1" tint="0.499984740745262"/>
        <rFont val="Calibri"/>
        <family val="2"/>
        <scheme val="minor"/>
      </rPr>
      <t>Y/N</t>
    </r>
  </si>
  <si>
    <r>
      <t>Over the past 12 months, have you had to forego healthcare for your children, due to financial problems?</t>
    </r>
    <r>
      <rPr>
        <sz val="8"/>
        <color theme="1" tint="0.499984740745262"/>
        <rFont val="Calibri"/>
        <family val="2"/>
        <scheme val="minor"/>
      </rPr>
      <t xml:space="preserve"> Y/N/not concerned</t>
    </r>
  </si>
  <si>
    <r>
      <t xml:space="preserve">Are there times when you experience difficulties meeting your financial needs (food, rent, electricity, loans, etc)?
</t>
    </r>
    <r>
      <rPr>
        <sz val="8"/>
        <color theme="1" tint="0.499984740745262"/>
        <rFont val="Calibri"/>
        <family val="2"/>
        <scheme val="minor"/>
      </rPr>
      <t>No, this has never occurred
No, but I has happened in the past
Yes, less than a year ago
Yes, for the past several years</t>
    </r>
  </si>
  <si>
    <r>
      <t>Have you ever had sexual intercourse?</t>
    </r>
    <r>
      <rPr>
        <sz val="8"/>
        <color theme="1" tint="0.499984740745262"/>
        <rFont val="Calibri"/>
        <family val="2"/>
        <scheme val="minor"/>
      </rPr>
      <t xml:space="preserve"> Y/N/Don't want to answer</t>
    </r>
  </si>
  <si>
    <r>
      <t xml:space="preserve">At what age did you first have sex? 
</t>
    </r>
    <r>
      <rPr>
        <sz val="8"/>
        <color theme="1" tint="0.499984740745262"/>
        <rFont val="Calibri"/>
        <family val="2"/>
        <scheme val="minor"/>
      </rPr>
      <t>I__I__I years/Don't want to answer</t>
    </r>
  </si>
  <si>
    <r>
      <t xml:space="preserve">Was it with </t>
    </r>
    <r>
      <rPr>
        <b/>
        <sz val="8"/>
        <color theme="1" tint="0.499984740745262"/>
        <rFont val="Calibri"/>
        <family val="2"/>
        <scheme val="minor"/>
      </rPr>
      <t>A</t>
    </r>
    <r>
      <rPr>
        <sz val="8"/>
        <color theme="1" tint="0.499984740745262"/>
        <rFont val="Calibri"/>
        <family val="2"/>
        <scheme val="minor"/>
      </rPr>
      <t xml:space="preserve"> man/A woman/Don't want to answer</t>
    </r>
  </si>
  <si>
    <r>
      <t xml:space="preserve">Was this first intercourse:
</t>
    </r>
    <r>
      <rPr>
        <sz val="8"/>
        <color theme="1" tint="0.499984740745262"/>
        <rFont val="Calibri"/>
        <family val="2"/>
        <scheme val="minor"/>
      </rPr>
      <t>Something you wanted at the time
Not something that you wanted, but that you accepted
Something you were forced to to against your will
Don't want to answer</t>
    </r>
  </si>
  <si>
    <r>
      <rPr>
        <b/>
        <sz val="8"/>
        <rFont val="Calibri"/>
        <family val="2"/>
        <scheme val="minor"/>
      </rPr>
      <t>During your life, have you been attracted:</t>
    </r>
    <r>
      <rPr>
        <sz val="8"/>
        <color rgb="FF808080"/>
        <rFont val="Calibri"/>
        <family val="2"/>
        <scheme val="minor"/>
      </rPr>
      <t xml:space="preserve">
By men only
Mainly by men, but also by women
Both by men and women equally
Mainly by women, but also by men
By women only
Don't want to answer</t>
    </r>
  </si>
  <si>
    <r>
      <t xml:space="preserve">How many partners have you had sex with during your life? 
</t>
    </r>
    <r>
      <rPr>
        <sz val="8"/>
        <color theme="1" tint="0.499984740745262"/>
        <rFont val="Calibri"/>
        <family val="2"/>
        <scheme val="minor"/>
      </rPr>
      <t>I__I__I__I partners/Don't want to answer</t>
    </r>
  </si>
  <si>
    <r>
      <t xml:space="preserve">Were they
</t>
    </r>
    <r>
      <rPr>
        <sz val="8"/>
        <color theme="1" tint="0.499984740745262"/>
        <rFont val="Calibri"/>
        <family val="2"/>
        <scheme val="minor"/>
      </rPr>
      <t>Men only
Women only
Men and women
Don't want to answer</t>
    </r>
  </si>
  <si>
    <r>
      <t xml:space="preserve">Over the past 12 months, have you had a new partner? 
</t>
    </r>
    <r>
      <rPr>
        <sz val="8"/>
        <color theme="1" tint="0.499984740745262"/>
        <rFont val="Calibri"/>
        <family val="2"/>
        <scheme val="minor"/>
      </rPr>
      <t>Y/N/Don't want to answer</t>
    </r>
  </si>
  <si>
    <r>
      <t xml:space="preserve">a) If yes : Did you talk about AIDS at the start of this relationship? </t>
    </r>
    <r>
      <rPr>
        <sz val="8"/>
        <color theme="1" tint="0.499984740745262"/>
        <rFont val="Calibri"/>
        <family val="2"/>
        <scheme val="minor"/>
      </rPr>
      <t>Y/N</t>
    </r>
  </si>
  <si>
    <r>
      <t xml:space="preserve">b) If yes : Did you use a condom at the start of this relationship?
</t>
    </r>
    <r>
      <rPr>
        <sz val="8"/>
        <color theme="1" tint="0.499984740745262"/>
        <rFont val="Calibri"/>
        <family val="2"/>
        <scheme val="minor"/>
      </rPr>
      <t>Yes
No, by mutual agreement
No, I refused
No, my partner refuses</t>
    </r>
  </si>
  <si>
    <r>
      <rPr>
        <sz val="8"/>
        <rFont val="Calibri"/>
        <family val="2"/>
        <scheme val="minor"/>
      </rPr>
      <t xml:space="preserve">[pilote] </t>
    </r>
    <r>
      <rPr>
        <b/>
        <sz val="8"/>
        <rFont val="Calibri"/>
        <family val="2"/>
        <scheme val="minor"/>
      </rPr>
      <t xml:space="preserve">Over the past month, would you say that you have had sexual intercourse:
</t>
    </r>
    <r>
      <rPr>
        <sz val="8"/>
        <rFont val="Calibri"/>
        <family val="2"/>
        <scheme val="minor"/>
      </rPr>
      <t xml:space="preserve">[i1] </t>
    </r>
    <r>
      <rPr>
        <b/>
        <sz val="8"/>
        <rFont val="Calibri"/>
        <family val="2"/>
        <scheme val="minor"/>
      </rPr>
      <t xml:space="preserve">Over the past month, have you had sexual intercourse? 
</t>
    </r>
    <r>
      <rPr>
        <sz val="8"/>
        <color theme="1" tint="0.499984740745262"/>
        <rFont val="Calibri"/>
        <family val="2"/>
        <scheme val="minor"/>
      </rPr>
      <t>Y/N/Don't want to answer</t>
    </r>
  </si>
  <si>
    <r>
      <rPr>
        <b/>
        <sz val="8"/>
        <rFont val="Calibri"/>
        <family val="2"/>
        <scheme val="minor"/>
      </rPr>
      <t>If yes,</t>
    </r>
    <r>
      <rPr>
        <sz val="8"/>
        <rFont val="Calibri"/>
        <family val="2"/>
        <scheme val="minor"/>
      </rPr>
      <t xml:space="preserve"> was this:</t>
    </r>
    <r>
      <rPr>
        <sz val="8"/>
        <color theme="1" tint="0.499984740745262"/>
        <rFont val="Calibri"/>
        <family val="2"/>
        <scheme val="minor"/>
      </rPr>
      <t xml:space="preserve">
Less than once during the month
Between 1 and 3 times during the month
Once to twice per week
3 to 6 times per week
Once per day or more
Don't want to answer</t>
    </r>
  </si>
  <si>
    <r>
      <rPr>
        <sz val="8"/>
        <rFont val="Calibri"/>
        <family val="2"/>
        <scheme val="minor"/>
      </rPr>
      <t xml:space="preserve">[pilote] </t>
    </r>
    <r>
      <rPr>
        <b/>
        <sz val="8"/>
        <rFont val="Calibri"/>
        <family val="2"/>
        <scheme val="minor"/>
      </rPr>
      <t>Do you currently have a stable partner (spouse or girlfriend/boyfriend)?</t>
    </r>
    <r>
      <rPr>
        <b/>
        <sz val="8"/>
        <color theme="1" tint="0.499984740745262"/>
        <rFont val="Calibri"/>
        <family val="2"/>
        <scheme val="minor"/>
      </rPr>
      <t xml:space="preserve"> Y/N</t>
    </r>
    <r>
      <rPr>
        <b/>
        <sz val="8"/>
        <rFont val="Calibri"/>
        <family val="2"/>
        <scheme val="minor"/>
      </rPr>
      <t xml:space="preserve">
</t>
    </r>
    <r>
      <rPr>
        <sz val="8"/>
        <rFont val="Calibri"/>
        <family val="2"/>
        <scheme val="minor"/>
      </rPr>
      <t xml:space="preserve">[i1] </t>
    </r>
    <r>
      <rPr>
        <b/>
        <sz val="8"/>
        <rFont val="Calibri"/>
        <family val="2"/>
        <scheme val="minor"/>
      </rPr>
      <t xml:space="preserve">Do you currently have sex with a stable partner? 
</t>
    </r>
    <r>
      <rPr>
        <sz val="8"/>
        <color theme="1" tint="0.499984740745262"/>
        <rFont val="Calibri"/>
        <family val="2"/>
        <scheme val="minor"/>
      </rPr>
      <t>Y/N/Don't want to answer</t>
    </r>
  </si>
  <si>
    <r>
      <t xml:space="preserve">Have you used condoms to protect yourself from AIDS during
your current relationship?
</t>
    </r>
    <r>
      <rPr>
        <sz val="8"/>
        <color theme="1" tint="0.499984740745262"/>
        <rFont val="Calibri"/>
        <family val="2"/>
        <scheme val="minor"/>
      </rPr>
      <t>Never
Yes, at one point in your relationship, then you stopped
Yes, at one point in your relationship, then you stopped after performing an HIV test
Yes, but not systematically
Yes, systematically
Not currently in a relationship</t>
    </r>
  </si>
  <si>
    <r>
      <t xml:space="preserve">During your current relationship, have you ever used, or do you use condoms? </t>
    </r>
    <r>
      <rPr>
        <sz val="8"/>
        <color theme="1" tint="0.499984740745262"/>
        <rFont val="Calibri"/>
        <family val="2"/>
        <scheme val="minor"/>
      </rPr>
      <t>Y/N/Not currently in a relationship/Don't want to answer</t>
    </r>
  </si>
  <si>
    <r>
      <t xml:space="preserve">If yes, </t>
    </r>
    <r>
      <rPr>
        <sz val="8"/>
        <rFont val="Calibri"/>
        <family val="2"/>
        <scheme val="minor"/>
      </rPr>
      <t>was it to protect yourself against AIDS?</t>
    </r>
    <r>
      <rPr>
        <b/>
        <sz val="8"/>
        <rFont val="Calibri"/>
        <family val="2"/>
        <scheme val="minor"/>
      </rPr>
      <t xml:space="preserve">
</t>
    </r>
    <r>
      <rPr>
        <sz val="8"/>
        <color theme="1" tint="0.499984740745262"/>
        <rFont val="Calibri"/>
        <family val="2"/>
        <scheme val="minor"/>
      </rPr>
      <t>No, you used it or use it for other reasons
Yes, you used condoms at one point in your relationship to protect yourself from AIDS, then you stopped
Yes, you still use condoms to protect yourself from AIDS, but not systematically
Yes, you still systematically use condoms to protect yourself from AIDS</t>
    </r>
  </si>
  <si>
    <r>
      <t>Have you ever performed and HIV test?</t>
    </r>
    <r>
      <rPr>
        <sz val="8"/>
        <color theme="1" tint="0.499984740745262"/>
        <rFont val="Calibri"/>
        <family val="2"/>
        <scheme val="minor"/>
      </rPr>
      <t xml:space="preserve"> Y/N/Don't want to answer</t>
    </r>
  </si>
  <si>
    <r>
      <t>If you are a man, have you been circumcised?</t>
    </r>
    <r>
      <rPr>
        <sz val="8"/>
        <color theme="1" tint="0.499984740745262"/>
        <rFont val="Calibri"/>
        <family val="2"/>
        <scheme val="minor"/>
      </rPr>
      <t xml:space="preserve"> Y/N/Don't want to answer</t>
    </r>
  </si>
  <si>
    <r>
      <t xml:space="preserve">Do you ever have pain during (or immediately after) intercourse?
</t>
    </r>
    <r>
      <rPr>
        <sz val="8"/>
        <color theme="1" tint="0.499984740745262"/>
        <rFont val="Calibri"/>
        <family val="2"/>
        <scheme val="minor"/>
      </rPr>
      <t>Never, or exceptionally
Occasionally
Frequently
Always
Don't want to answer</t>
    </r>
  </si>
  <si>
    <r>
      <t xml:space="preserve">If you experience pain during intercourse, how does this pain affect your intercourse?
</t>
    </r>
    <r>
      <rPr>
        <sz val="8"/>
        <color theme="1" tint="0.499984740745262"/>
        <rFont val="Calibri"/>
        <family val="2"/>
        <scheme val="minor"/>
      </rPr>
      <t>The pain does not affect intercourse
The pain affects intercourse, though I don't need to stop
The pain sometimes forces me to stop
The pain makes intercourse impossible
Don't want to answer</t>
    </r>
  </si>
  <si>
    <r>
      <rPr>
        <sz val="8"/>
        <rFont val="Calibri"/>
        <family val="2"/>
        <scheme val="minor"/>
      </rPr>
      <t xml:space="preserve">[pilote] </t>
    </r>
    <r>
      <rPr>
        <b/>
        <sz val="8"/>
        <rFont val="Calibri"/>
        <family val="2"/>
        <scheme val="minor"/>
      </rPr>
      <t xml:space="preserve">Currently, would you consider yourself:
</t>
    </r>
    <r>
      <rPr>
        <sz val="8"/>
        <color theme="1" tint="0.499984740745262"/>
        <rFont val="Calibri"/>
        <family val="2"/>
        <scheme val="minor"/>
      </rPr>
      <t>Not at all satisfied with your sex life
Not very satisfied with your sex life
Satisfied with your sex life
Very satisfied with your sex life</t>
    </r>
    <r>
      <rPr>
        <b/>
        <sz val="8"/>
        <rFont val="Calibri"/>
        <family val="2"/>
        <scheme val="minor"/>
      </rPr>
      <t xml:space="preserve">
</t>
    </r>
    <r>
      <rPr>
        <sz val="8"/>
        <rFont val="Calibri"/>
        <family val="2"/>
        <scheme val="minor"/>
      </rPr>
      <t xml:space="preserve">[i1] </t>
    </r>
    <r>
      <rPr>
        <b/>
        <sz val="8"/>
        <rFont val="Calibri"/>
        <family val="2"/>
        <scheme val="minor"/>
      </rPr>
      <t xml:space="preserve">Currently, would you consider you sex life:
</t>
    </r>
    <r>
      <rPr>
        <sz val="8"/>
        <color theme="1" tint="0.499984740745262"/>
        <rFont val="Calibri"/>
        <family val="2"/>
        <scheme val="minor"/>
      </rPr>
      <t>Not at all satisfactory
Not very satisfactory
Satisfactory
Very satisfactory
Don't want to answer
Not applicable (in 2009 only)</t>
    </r>
  </si>
  <si>
    <r>
      <t xml:space="preserve">Currently, would you consider your life as a couple:
</t>
    </r>
    <r>
      <rPr>
        <sz val="8"/>
        <color theme="1" tint="0.499984740745262"/>
        <rFont val="Calibri"/>
        <family val="2"/>
        <scheme val="minor"/>
      </rPr>
      <t>Not at all satisfactory
Not very satisfactory
Unsatisfactory (in 2009 only)
Satisfactory
Very satisfactory
Don't want to answer
Not concerned
Not applicable (in 2009 only)</t>
    </r>
  </si>
  <si>
    <r>
      <t xml:space="preserve">Have you ever smoked during your life (at least 100 cigarettes (ie 5 packets), 50 cigarillos, 50 pipes, or 25 cigars)? </t>
    </r>
    <r>
      <rPr>
        <sz val="8"/>
        <color theme="1" tint="0.499984740745262"/>
        <rFont val="Calibri"/>
        <family val="2"/>
        <scheme val="minor"/>
      </rPr>
      <t>Y/N</t>
    </r>
  </si>
  <si>
    <r>
      <rPr>
        <b/>
        <sz val="8"/>
        <rFont val="Calibri"/>
        <family val="2"/>
        <scheme val="minor"/>
      </rPr>
      <t xml:space="preserve">If yes </t>
    </r>
    <r>
      <rPr>
        <sz val="8"/>
        <rFont val="Calibri"/>
        <family val="2"/>
        <scheme val="minor"/>
      </rPr>
      <t>: At what age did you start?</t>
    </r>
    <r>
      <rPr>
        <sz val="8"/>
        <color theme="1" tint="0.499984740745262"/>
        <rFont val="Calibri"/>
        <family val="2"/>
        <scheme val="minor"/>
      </rPr>
      <t xml:space="preserve"> |__|__| years</t>
    </r>
  </si>
  <si>
    <r>
      <rPr>
        <b/>
        <sz val="8"/>
        <rFont val="Calibri"/>
        <family val="2"/>
        <scheme val="minor"/>
      </rPr>
      <t xml:space="preserve">If yes </t>
    </r>
    <r>
      <rPr>
        <sz val="8"/>
        <rFont val="Calibri"/>
        <family val="2"/>
        <scheme val="minor"/>
      </rPr>
      <t xml:space="preserve">: Do you still smoke? </t>
    </r>
    <r>
      <rPr>
        <sz val="8"/>
        <color theme="1" tint="0.499984740745262"/>
        <rFont val="Calibri"/>
        <family val="2"/>
        <scheme val="minor"/>
      </rPr>
      <t xml:space="preserve">Y/N </t>
    </r>
  </si>
  <si>
    <r>
      <rPr>
        <b/>
        <sz val="8"/>
        <rFont val="Calibri"/>
        <family val="2"/>
        <scheme val="minor"/>
      </rPr>
      <t xml:space="preserve">If not </t>
    </r>
    <r>
      <rPr>
        <sz val="8"/>
        <rFont val="Calibri"/>
        <family val="2"/>
        <scheme val="minor"/>
      </rPr>
      <t>(if you don't stil smoke): 
At what age did you stop (last stop)?</t>
    </r>
    <r>
      <rPr>
        <sz val="8"/>
        <color theme="1" tint="0.499984740745262"/>
        <rFont val="Calibri"/>
        <family val="2"/>
        <scheme val="minor"/>
      </rPr>
      <t xml:space="preserve"> |__|__| years</t>
    </r>
  </si>
  <si>
    <r>
      <t xml:space="preserve">If you have already stopped and restarted, how long did the non-smoking period last?
</t>
    </r>
    <r>
      <rPr>
        <sz val="8"/>
        <color theme="0" tint="-0.499984740745262"/>
        <rFont val="Calibri"/>
        <family val="2"/>
        <scheme val="minor"/>
      </rPr>
      <t>Less than 1 year/1 or more years -&gt; specify the total number of years: |__|__| Year(s)</t>
    </r>
  </si>
  <si>
    <t>Over all of your smoking periods, what did you smoke?</t>
  </si>
  <si>
    <r>
      <rPr>
        <b/>
        <sz val="8"/>
        <rFont val="Calibri"/>
        <family val="2"/>
        <scheme val="minor"/>
      </rPr>
      <t>Do you smoke?</t>
    </r>
    <r>
      <rPr>
        <sz val="8"/>
        <rFont val="Calibri"/>
        <family val="2"/>
        <scheme val="minor"/>
      </rPr>
      <t xml:space="preserve">
</t>
    </r>
    <r>
      <rPr>
        <sz val="8"/>
        <color theme="1" tint="0.499984740745262"/>
        <rFont val="Calibri"/>
        <family val="2"/>
        <scheme val="minor"/>
      </rPr>
      <t>Smoker (at least one cigarette per day)
Non-smoker (less than one cigarette per day)
Former smoker (stopped at least 1 year ago)</t>
    </r>
  </si>
  <si>
    <r>
      <t xml:space="preserve">If you are a smoker, at what age did you start smoking on a regular basis? 
</t>
    </r>
    <r>
      <rPr>
        <sz val="8"/>
        <color theme="1" tint="0.499984740745262"/>
        <rFont val="Calibri"/>
        <family val="2"/>
        <scheme val="minor"/>
      </rPr>
      <t>I__I__I  years</t>
    </r>
  </si>
  <si>
    <r>
      <t xml:space="preserve">If you are a former smoker, at what age did you stop smoking?
</t>
    </r>
    <r>
      <rPr>
        <sz val="8"/>
        <color theme="1" tint="0.499984740745262"/>
        <rFont val="Calibri"/>
        <family val="2"/>
        <scheme val="minor"/>
      </rPr>
      <t xml:space="preserve"> I__I__I  years</t>
    </r>
  </si>
  <si>
    <r>
      <t xml:space="preserve">Does your spouse smoke?
</t>
    </r>
    <r>
      <rPr>
        <sz val="8"/>
        <color theme="1" tint="0.499984740745262"/>
        <rFont val="Calibri"/>
        <family val="2"/>
        <scheme val="minor"/>
      </rPr>
      <t>Yes  Has never smoked  No, former smoker</t>
    </r>
  </si>
  <si>
    <r>
      <t xml:space="preserve">Have you ever shared a work space (office, workshop, etc) with one or more smokers? 
</t>
    </r>
    <r>
      <rPr>
        <sz val="8"/>
        <color theme="1" tint="0.499984740745262"/>
        <rFont val="Calibri"/>
        <family val="2"/>
        <scheme val="minor"/>
      </rPr>
      <t>Y/N/Don't know</t>
    </r>
  </si>
  <si>
    <r>
      <t>If yes, for how many years?</t>
    </r>
    <r>
      <rPr>
        <sz val="8"/>
        <color theme="1" tint="0.499984740745262"/>
        <rFont val="Calibri"/>
        <family val="2"/>
        <scheme val="minor"/>
      </rPr>
      <t xml:space="preserve"> I__I__I  years</t>
    </r>
  </si>
  <si>
    <r>
      <rPr>
        <b/>
        <sz val="8"/>
        <rFont val="Calibri"/>
        <family val="2"/>
        <scheme val="minor"/>
      </rPr>
      <t>If yes</t>
    </r>
    <r>
      <rPr>
        <sz val="8"/>
        <rFont val="Calibri"/>
        <family val="2"/>
        <scheme val="minor"/>
      </rPr>
      <t>, how many times have you taken it over the past 12 months?</t>
    </r>
    <r>
      <rPr>
        <sz val="8"/>
        <color theme="1" tint="0.499984740745262"/>
        <rFont val="Calibri"/>
        <family val="2"/>
        <scheme val="minor"/>
      </rPr>
      <t xml:space="preserve"> I__I__I__I</t>
    </r>
  </si>
  <si>
    <r>
      <rPr>
        <b/>
        <sz val="8"/>
        <rFont val="Calibri"/>
        <family val="2"/>
        <scheme val="minor"/>
      </rPr>
      <t xml:space="preserve">If yes, </t>
    </r>
    <r>
      <rPr>
        <sz val="8"/>
        <rFont val="Calibri"/>
        <family val="2"/>
        <scheme val="minor"/>
      </rPr>
      <t>how many times have you taken it over the past 30 days?</t>
    </r>
    <r>
      <rPr>
        <sz val="8"/>
        <color theme="1" tint="0.499984740745262"/>
        <rFont val="Calibri"/>
        <family val="2"/>
        <scheme val="minor"/>
      </rPr>
      <t xml:space="preserve"> I__I__I__I</t>
    </r>
  </si>
  <si>
    <r>
      <t xml:space="preserve">How frequently do you drink alcohol?
</t>
    </r>
    <r>
      <rPr>
        <sz val="8"/>
        <color theme="1" tint="0.499984740745262"/>
        <rFont val="Calibri"/>
        <family val="2"/>
        <scheme val="minor"/>
      </rPr>
      <t>Never ; Once per month or less ; 2 to 4 times per month ; 2 to 3 times per week ; At least 4 times per week</t>
    </r>
  </si>
  <si>
    <r>
      <t xml:space="preserve">How many glasses of alcohol do you drink on a typical drinking day?
</t>
    </r>
    <r>
      <rPr>
        <sz val="8"/>
        <color theme="1" tint="0.499984740745262"/>
        <rFont val="Calibri"/>
        <family val="2"/>
        <scheme val="minor"/>
      </rPr>
      <t>1 or 2 ; 3 or 4 ; 5 or 6 ; 7 to 9 ; 10 or more</t>
    </r>
  </si>
  <si>
    <r>
      <t xml:space="preserve">How often do you drink six or more glasses in one session?
</t>
    </r>
    <r>
      <rPr>
        <sz val="8"/>
        <color theme="1" tint="0.499984740745262"/>
        <rFont val="Calibri"/>
        <family val="2"/>
        <scheme val="minor"/>
      </rPr>
      <t>Never ; Less than once per month ; Once per month ; Once per week ; Every day, or nearly</t>
    </r>
  </si>
  <si>
    <r>
      <t>Wine:</t>
    </r>
    <r>
      <rPr>
        <sz val="8"/>
        <color theme="1" tint="0.499984740745262"/>
        <rFont val="Calibri"/>
        <family val="2"/>
        <scheme val="minor"/>
      </rPr>
      <t xml:space="preserve"> Y/N</t>
    </r>
  </si>
  <si>
    <r>
      <t xml:space="preserve">Beer or cider: </t>
    </r>
    <r>
      <rPr>
        <sz val="8"/>
        <color theme="1" tint="0.499984740745262"/>
        <rFont val="Calibri"/>
        <family val="2"/>
        <scheme val="minor"/>
      </rPr>
      <t>Y/N</t>
    </r>
  </si>
  <si>
    <r>
      <t xml:space="preserve">At least one apéritif or digestif: </t>
    </r>
    <r>
      <rPr>
        <sz val="8"/>
        <color theme="1" tint="0.499984740745262"/>
        <rFont val="Calibri"/>
        <family val="2"/>
        <scheme val="minor"/>
      </rPr>
      <t>Y/N</t>
    </r>
  </si>
  <si>
    <r>
      <t>If you have drunk wine, what maximum amount per day?</t>
    </r>
    <r>
      <rPr>
        <i/>
        <sz val="8"/>
        <rFont val="Calibri"/>
        <family val="2"/>
        <scheme val="minor"/>
      </rPr>
      <t xml:space="preserve"> 
(tick as appropriate)</t>
    </r>
    <r>
      <rPr>
        <b/>
        <sz val="8"/>
        <rFont val="Calibri"/>
        <family val="2"/>
        <scheme val="minor"/>
      </rPr>
      <t xml:space="preserve">
</t>
    </r>
    <r>
      <rPr>
        <sz val="8"/>
        <color theme="1" tint="0.499984740745262"/>
        <rFont val="Calibri"/>
        <family val="2"/>
        <scheme val="minor"/>
      </rPr>
      <t>1 glass ; 2 glasses ; 3 glasses ; 4 glasses ; 5 glasses and more ; 1 litre and more ; 2 litres and more</t>
    </r>
  </si>
  <si>
    <r>
      <t>Specify the number of days during the week on which you drank wine?</t>
    </r>
    <r>
      <rPr>
        <b/>
        <sz val="8"/>
        <color theme="1" tint="0.499984740745262"/>
        <rFont val="Calibri"/>
        <family val="2"/>
        <scheme val="minor"/>
      </rPr>
      <t xml:space="preserve"> 
</t>
    </r>
    <r>
      <rPr>
        <i/>
        <sz val="8"/>
        <rFont val="Calibri"/>
        <family val="2"/>
        <scheme val="minor"/>
      </rPr>
      <t xml:space="preserve">(1 to 7 days) </t>
    </r>
    <r>
      <rPr>
        <b/>
        <sz val="8"/>
        <color theme="1" tint="0.499984740745262"/>
        <rFont val="Calibri"/>
        <family val="2"/>
        <scheme val="minor"/>
      </rPr>
      <t>I__I</t>
    </r>
  </si>
  <si>
    <r>
      <t xml:space="preserve">If you have drunk beer or cider, what maximum amount per day? 
</t>
    </r>
    <r>
      <rPr>
        <i/>
        <sz val="8"/>
        <rFont val="Calibri"/>
        <family val="2"/>
        <scheme val="minor"/>
      </rPr>
      <t>(pints or large glasses) (tick as appropriate)</t>
    </r>
    <r>
      <rPr>
        <i/>
        <sz val="8"/>
        <color theme="1" tint="0.499984740745262"/>
        <rFont val="Calibri"/>
        <family val="2"/>
        <scheme val="minor"/>
      </rPr>
      <t xml:space="preserve"> </t>
    </r>
    <r>
      <rPr>
        <sz val="8"/>
        <color theme="1" tint="0.499984740745262"/>
        <rFont val="Calibri"/>
        <family val="2"/>
        <scheme val="minor"/>
      </rPr>
      <t xml:space="preserve">
1 pint ; 2 pints ; 3 pints ; 4 pints ; 5 pints and more</t>
    </r>
  </si>
  <si>
    <r>
      <t>Specify the number of days during the week on which you drank beer or cider?</t>
    </r>
    <r>
      <rPr>
        <b/>
        <sz val="8"/>
        <color theme="1" tint="0.499984740745262"/>
        <rFont val="Calibri"/>
        <family val="2"/>
        <scheme val="minor"/>
      </rPr>
      <t xml:space="preserve"> 
</t>
    </r>
    <r>
      <rPr>
        <i/>
        <sz val="8"/>
        <rFont val="Calibri"/>
        <family val="2"/>
        <scheme val="minor"/>
      </rPr>
      <t xml:space="preserve">(1 to 7 days) </t>
    </r>
    <r>
      <rPr>
        <b/>
        <sz val="8"/>
        <color theme="1" tint="0.499984740745262"/>
        <rFont val="Calibri"/>
        <family val="2"/>
        <scheme val="minor"/>
      </rPr>
      <t>I__I</t>
    </r>
  </si>
  <si>
    <r>
      <t xml:space="preserve">If you have aperitifs or digestifs, what maximum amount per day? 
</t>
    </r>
    <r>
      <rPr>
        <i/>
        <sz val="8"/>
        <rFont val="Calibri"/>
        <family val="2"/>
        <scheme val="minor"/>
      </rPr>
      <t>(tick as appropriate)</t>
    </r>
    <r>
      <rPr>
        <b/>
        <sz val="8"/>
        <rFont val="Calibri"/>
        <family val="2"/>
        <scheme val="minor"/>
      </rPr>
      <t xml:space="preserve">
</t>
    </r>
    <r>
      <rPr>
        <sz val="8"/>
        <color theme="1" tint="0.499984740745262"/>
        <rFont val="Calibri"/>
        <family val="2"/>
        <scheme val="minor"/>
      </rPr>
      <t>1 glass ; 2 glasses ; 3 glasses and more</t>
    </r>
  </si>
  <si>
    <r>
      <t>Specify the number of days during the week on which you drank an aperitif or digestif?</t>
    </r>
    <r>
      <rPr>
        <b/>
        <sz val="8"/>
        <color theme="1" tint="0.499984740745262"/>
        <rFont val="Calibri"/>
        <family val="2"/>
        <scheme val="minor"/>
      </rPr>
      <t xml:space="preserve"> </t>
    </r>
    <r>
      <rPr>
        <i/>
        <sz val="8"/>
        <rFont val="Calibri"/>
        <family val="2"/>
        <scheme val="minor"/>
      </rPr>
      <t>(1 to 7 days)</t>
    </r>
    <r>
      <rPr>
        <b/>
        <sz val="8"/>
        <color theme="1" tint="0.499984740745262"/>
        <rFont val="Calibri"/>
        <family val="2"/>
        <scheme val="minor"/>
      </rPr>
      <t xml:space="preserve"> I__I</t>
    </r>
  </si>
  <si>
    <r>
      <t xml:space="preserve">How often do you usually drink the following alcoholic beverages?
</t>
    </r>
    <r>
      <rPr>
        <sz val="8"/>
        <color theme="1" tint="0.499984740745262"/>
        <rFont val="Calibri"/>
        <family val="2"/>
        <scheme val="minor"/>
      </rPr>
      <t>1 to several times per week -&gt; specify the number of times per week: |__| days
2 to 3 times per month
Once per month or less
Never -&gt; please state why: Health reasons / Personal preference / Other</t>
    </r>
  </si>
  <si>
    <r>
      <t>On days when you drink alcohol, how many standard alcoholic beverages do you drink on average during a day?</t>
    </r>
    <r>
      <rPr>
        <sz val="8"/>
        <color theme="1" tint="0.499984740745262"/>
        <rFont val="Calibri"/>
        <family val="2"/>
        <scheme val="minor"/>
      </rPr>
      <t xml:space="preserve"> |__|__| standard alcoholic beverage(s)</t>
    </r>
  </si>
  <si>
    <r>
      <t xml:space="preserve">How often do you drink six or more standard alcoholic beverages in one session?
</t>
    </r>
    <r>
      <rPr>
        <sz val="8"/>
        <color theme="1" tint="0.499984740745262"/>
        <rFont val="Calibri"/>
        <family val="2"/>
        <scheme val="minor"/>
      </rPr>
      <t>Never 
Less than once per month 
Each month  
Each week 
Every day or nearly</t>
    </r>
  </si>
  <si>
    <r>
      <t>Over the past 12 months, what is the maximum number of standard alcoholic beverages that you have drunk in one day?</t>
    </r>
    <r>
      <rPr>
        <sz val="8"/>
        <color theme="1" tint="0.499984740745262"/>
        <rFont val="Calibri"/>
        <family val="2"/>
        <scheme val="minor"/>
      </rPr>
      <t xml:space="preserve"> |__|__| standard alcoholic beverage(s)</t>
    </r>
  </si>
  <si>
    <t>How many times were you unable to do what you were supposed to do because you had drunk?</t>
  </si>
  <si>
    <t>How many times did you notice that you were unable to stop drinking once you had started?</t>
  </si>
  <si>
    <t>How many times did you feel regret or guilt after drinking?</t>
  </si>
  <si>
    <t>How many times were you unable to remember what had happened the night before because you had drunk?</t>
  </si>
  <si>
    <t>After a period of heavy drinking, did you need to drink alcohol the following morning to feel better?</t>
  </si>
  <si>
    <r>
      <t xml:space="preserve">Over the past 12 months, were you injured or did you injure anyone as a result of having drunk? </t>
    </r>
    <r>
      <rPr>
        <sz val="8"/>
        <color theme="1" tint="0.499984740745262"/>
        <rFont val="Calibri"/>
        <family val="2"/>
        <scheme val="minor"/>
      </rPr>
      <t>Y/N</t>
    </r>
  </si>
  <si>
    <r>
      <rPr>
        <b/>
        <sz val="8"/>
        <rFont val="Calibri"/>
        <family val="2"/>
        <scheme val="minor"/>
      </rPr>
      <t xml:space="preserve">If not, </t>
    </r>
    <r>
      <rPr>
        <sz val="8"/>
        <rFont val="Calibri"/>
        <family val="2"/>
        <scheme val="minor"/>
      </rPr>
      <t xml:space="preserve">has it ever happened to you? </t>
    </r>
    <r>
      <rPr>
        <sz val="8"/>
        <color theme="1" tint="0.499984740745262"/>
        <rFont val="Calibri"/>
        <family val="2"/>
        <scheme val="minor"/>
      </rPr>
      <t>Y/N</t>
    </r>
  </si>
  <si>
    <r>
      <t xml:space="preserve">Over the past 12 months, has a family member, friend, physician or other healthcare professional expressed concern at your alcohol consumption, or advised to you cut down? </t>
    </r>
    <r>
      <rPr>
        <sz val="8"/>
        <color theme="1" tint="0.499984740745262"/>
        <rFont val="Calibri"/>
        <family val="2"/>
        <scheme val="minor"/>
      </rPr>
      <t>Y/N</t>
    </r>
  </si>
  <si>
    <r>
      <rPr>
        <b/>
        <sz val="8"/>
        <rFont val="Calibri"/>
        <family val="2"/>
        <scheme val="minor"/>
      </rPr>
      <t>If not,</t>
    </r>
    <r>
      <rPr>
        <sz val="8"/>
        <rFont val="Calibri"/>
        <family val="2"/>
        <scheme val="minor"/>
      </rPr>
      <t xml:space="preserve"> has it ever happened to you? </t>
    </r>
    <r>
      <rPr>
        <b/>
        <sz val="8"/>
        <color theme="1" tint="0.499984740745262"/>
        <rFont val="Calibri"/>
        <family val="2"/>
        <scheme val="minor"/>
      </rPr>
      <t>Y/N</t>
    </r>
  </si>
  <si>
    <r>
      <t xml:space="preserve">At what age did you drink at least one standard alcoholic beverage for the first time? </t>
    </r>
    <r>
      <rPr>
        <sz val="8"/>
        <color theme="1" tint="0.499984740745262"/>
        <rFont val="Calibri"/>
        <family val="2"/>
        <scheme val="minor"/>
      </rPr>
      <t>|__|__| years</t>
    </r>
  </si>
  <si>
    <r>
      <t>Have you ever been drunk?</t>
    </r>
    <r>
      <rPr>
        <sz val="8"/>
        <rFont val="Calibri"/>
        <family val="2"/>
        <scheme val="minor"/>
      </rPr>
      <t xml:space="preserve"> </t>
    </r>
    <r>
      <rPr>
        <sz val="8"/>
        <color theme="1" tint="0.499984740745262"/>
        <rFont val="Calibri"/>
        <family val="2"/>
        <scheme val="minor"/>
      </rPr>
      <t>Y/N</t>
    </r>
  </si>
  <si>
    <r>
      <rPr>
        <b/>
        <sz val="8"/>
        <rFont val="Calibri"/>
        <family val="2"/>
        <scheme val="minor"/>
      </rPr>
      <t xml:space="preserve"> If yes,</t>
    </r>
    <r>
      <rPr>
        <sz val="8"/>
        <rFont val="Calibri"/>
        <family val="2"/>
        <scheme val="minor"/>
      </rPr>
      <t xml:space="preserve"> at what age did you first get drunk? </t>
    </r>
    <r>
      <rPr>
        <sz val="8"/>
        <color theme="1" tint="0.499984740745262"/>
        <rFont val="Calibri"/>
        <family val="2"/>
        <scheme val="minor"/>
      </rPr>
      <t>|__|__| years</t>
    </r>
  </si>
  <si>
    <r>
      <t xml:space="preserve">Do you currently have a job? </t>
    </r>
    <r>
      <rPr>
        <sz val="8"/>
        <color theme="1" tint="0.499984740745262"/>
        <rFont val="Calibri"/>
        <family val="2"/>
        <scheme val="minor"/>
      </rPr>
      <t>Y/N</t>
    </r>
  </si>
  <si>
    <t>I am currently rushed for time due to a heavy workload</t>
  </si>
  <si>
    <t>I am frequently interrupted and disturbed at work</t>
  </si>
  <si>
    <t>Over the past years, my work has become increasingly demanding</t>
  </si>
  <si>
    <t>I get the respect I deserve from my superiors</t>
  </si>
  <si>
    <t>My promotion prospects are poor</t>
  </si>
  <si>
    <t>I am currently experiencing, or expect to experience an undesirable change in my working conditions</t>
  </si>
  <si>
    <t>My job safety is at risk</t>
  </si>
  <si>
    <t>Considering all of my efforts, I get the respect and esteem I deserve at my work</t>
  </si>
  <si>
    <t>Considering all of my efforts, my promotion prospects are satisfactory</t>
  </si>
  <si>
    <t>Considering all of my efforts, my salary is satisfactory</t>
  </si>
  <si>
    <t>I am frequently pushed for time at work</t>
  </si>
  <si>
    <t>I start to think of work-related problems as soon as I wake up in the morning</t>
  </si>
  <si>
    <t>When I get home, I can easily relax and forget about my work</t>
  </si>
  <si>
    <t>My friends and family say that I give up too much for my job</t>
  </si>
  <si>
    <t>I am still preoccupied by work when I go to bed</t>
  </si>
  <si>
    <t>If I put something back that I should have done that day, I have trouble getting to sleep</t>
  </si>
  <si>
    <r>
      <t>Do you currently have, or have you had a job?</t>
    </r>
    <r>
      <rPr>
        <sz val="8"/>
        <color theme="1" tint="0.499984740745262"/>
        <rFont val="Calibri"/>
        <family val="2"/>
        <scheme val="minor"/>
      </rPr>
      <t xml:space="preserve"> Y/N</t>
    </r>
  </si>
  <si>
    <r>
      <t xml:space="preserve">I am currently rushed for time due to a heavy workload
</t>
    </r>
    <r>
      <rPr>
        <sz val="8"/>
        <color theme="1" tint="0.499984740745262"/>
        <rFont val="Calibri"/>
        <family val="2"/>
        <scheme val="minor"/>
      </rPr>
      <t>Disagree ; Agree, but it doesn't bother me at all ; Agree and it bothers me a little ; Agree and it bothers me ; Agree and it bothers me a lot</t>
    </r>
  </si>
  <si>
    <r>
      <t xml:space="preserve">I am frequently interrupted and disturbed at work
</t>
    </r>
    <r>
      <rPr>
        <sz val="8"/>
        <color theme="1" tint="0.499984740745262"/>
        <rFont val="Calibri"/>
        <family val="2"/>
        <scheme val="minor"/>
      </rPr>
      <t>Disagree ; Agree, but it doesn't bother me at all ; Agree and it bothers me a little ; Agree and it bothers me ; Agree and it bothers me a lot</t>
    </r>
  </si>
  <si>
    <r>
      <t xml:space="preserve">Over the past years, my work has become increasingly demanding
</t>
    </r>
    <r>
      <rPr>
        <sz val="8"/>
        <color theme="1" tint="0.499984740745262"/>
        <rFont val="Calibri"/>
        <family val="2"/>
        <scheme val="minor"/>
      </rPr>
      <t>Disagree ; Agree, but it doesn't bother me at all ; Agree and it bothers me a little ; Agree and it bothers me ; Agree and it bothers me a lot</t>
    </r>
  </si>
  <si>
    <r>
      <t xml:space="preserve">I get the respect I deserve from my superiors
</t>
    </r>
    <r>
      <rPr>
        <sz val="8"/>
        <color theme="1" tint="0.499984740745262"/>
        <rFont val="Calibri"/>
        <family val="2"/>
        <scheme val="minor"/>
      </rPr>
      <t>Disagree ; Agree, but it doesn't bother me at all ; Agree and it bothers me a little ; Agree and it bothers me ; Agree and it bothers me a lot</t>
    </r>
  </si>
  <si>
    <r>
      <t xml:space="preserve">My promotion prospects are poor
</t>
    </r>
    <r>
      <rPr>
        <sz val="8"/>
        <color theme="1" tint="0.499984740745262"/>
        <rFont val="Calibri"/>
        <family val="2"/>
        <scheme val="minor"/>
      </rPr>
      <t>Disagree ; Agree, but it doesn't bother me at all ; Agree and it bothers me a little ; Agree and it bothers me ; Agree and it bothers me a lot</t>
    </r>
  </si>
  <si>
    <r>
      <t xml:space="preserve">I am currently experiencing, or expect to experience an undesirable change in my working conditions
</t>
    </r>
    <r>
      <rPr>
        <sz val="8"/>
        <color theme="1" tint="0.499984740745262"/>
        <rFont val="Calibri"/>
        <family val="2"/>
        <scheme val="minor"/>
      </rPr>
      <t>Disagree ; Agree, but it doesn't bother me at all ; Agree and it bothers me a little ; Agree and it bothers me ; Agree and it bothers me a lot</t>
    </r>
  </si>
  <si>
    <r>
      <t xml:space="preserve">My job safety is at risk
</t>
    </r>
    <r>
      <rPr>
        <sz val="8"/>
        <color theme="1" tint="0.499984740745262"/>
        <rFont val="Calibri"/>
        <family val="2"/>
        <scheme val="minor"/>
      </rPr>
      <t>Disagree ; Agree, but it doesn't bother me at all ; Agree and it bothers me a little ; Agree and it bothers me ; Agree and it bothers me a lot</t>
    </r>
  </si>
  <si>
    <r>
      <t xml:space="preserve">Considering all of my efforts, I get the respect and esteem I deserve at my work
</t>
    </r>
    <r>
      <rPr>
        <sz val="8"/>
        <color theme="1" tint="0.499984740745262"/>
        <rFont val="Calibri"/>
        <family val="2"/>
        <scheme val="minor"/>
      </rPr>
      <t>Disagree ; Agree, but it doesn't bother me at all ; Agree and it bothers me a little ; Agree and it bothers me ; Agree and it bothers me a lot</t>
    </r>
  </si>
  <si>
    <r>
      <t xml:space="preserve">Considering all of my efforts, my promotion prospects are satisfactory
</t>
    </r>
    <r>
      <rPr>
        <sz val="8"/>
        <color theme="1" tint="0.499984740745262"/>
        <rFont val="Calibri"/>
        <family val="2"/>
        <scheme val="minor"/>
      </rPr>
      <t>Disagree ; Agree, but it doesn't bother me at all ; Agree and it bothers me a little ; Agree and it bothers me ; Agree and it bothers me a lot</t>
    </r>
  </si>
  <si>
    <r>
      <t xml:space="preserve">Considering all of my efforts, my salary is satisfactory
</t>
    </r>
    <r>
      <rPr>
        <sz val="8"/>
        <color theme="1" tint="0.499984740745262"/>
        <rFont val="Calibri"/>
        <family val="2"/>
        <scheme val="minor"/>
      </rPr>
      <t>Disagree ; Agree, but it doesn't bother me at all ; Agree and it bothers me a little ; Agree and it bothers me ; Agree and it bothers me a lot</t>
    </r>
  </si>
  <si>
    <r>
      <t xml:space="preserve">Do you have access to the Internet? </t>
    </r>
    <r>
      <rPr>
        <b/>
        <sz val="8"/>
        <color theme="1" tint="0.499984740745262"/>
        <rFont val="Calibri"/>
        <family val="2"/>
        <scheme val="minor"/>
      </rPr>
      <t>Y/N</t>
    </r>
  </si>
  <si>
    <r>
      <rPr>
        <b/>
        <sz val="8"/>
        <rFont val="Calibri"/>
        <family val="2"/>
        <scheme val="minor"/>
      </rPr>
      <t xml:space="preserve">If yes, </t>
    </r>
    <r>
      <rPr>
        <sz val="8"/>
        <rFont val="Calibri"/>
        <family val="2"/>
        <scheme val="minor"/>
      </rPr>
      <t xml:space="preserve">would you accept to fill in a Web-based questionnaire? </t>
    </r>
    <r>
      <rPr>
        <sz val="8"/>
        <color theme="1" tint="0.499984740745262"/>
        <rFont val="Calibri"/>
        <family val="2"/>
        <scheme val="minor"/>
      </rPr>
      <t>Y/N</t>
    </r>
  </si>
  <si>
    <t>[pilote] Raw or cooked vegetables, excluding potato
[i2+i3] Raw or cooked vegetables</t>
  </si>
  <si>
    <r>
      <rPr>
        <b/>
        <sz val="8"/>
        <rFont val="Calibri"/>
        <family val="2"/>
        <scheme val="minor"/>
      </rPr>
      <t>Si oui :</t>
    </r>
    <r>
      <rPr>
        <sz val="8"/>
        <rFont val="Calibri"/>
        <family val="2"/>
        <scheme val="minor"/>
      </rPr>
      <t xml:space="preserve">
      - Cela a-t-il été confirmé par un médecin ?</t>
    </r>
    <r>
      <rPr>
        <sz val="8"/>
        <color theme="1" tint="0.499984740745262"/>
        <rFont val="Calibri"/>
        <family val="2"/>
        <scheme val="minor"/>
      </rPr>
      <t xml:space="preserve"> [2009 : N/O] [à partir de i1 : O/N]</t>
    </r>
  </si>
  <si>
    <r>
      <rPr>
        <b/>
        <sz val="8"/>
        <rFont val="Calibri"/>
        <family val="2"/>
        <scheme val="minor"/>
      </rPr>
      <t>Si oui :</t>
    </r>
    <r>
      <rPr>
        <sz val="8"/>
        <rFont val="Calibri"/>
        <family val="2"/>
        <scheme val="minor"/>
      </rPr>
      <t xml:space="preserve">
      - Aviez-vous les yeux qui piquaient ou qui pleuraient quand vous aviez ces problèmes de nez ? </t>
    </r>
    <r>
      <rPr>
        <sz val="8"/>
        <color theme="1" tint="0.499984740745262"/>
        <rFont val="Calibri"/>
        <family val="2"/>
        <scheme val="minor"/>
      </rPr>
      <t>O/N</t>
    </r>
  </si>
  <si>
    <r>
      <t>La cigarette (hors cigarette électronique* (*</t>
    </r>
    <r>
      <rPr>
        <i/>
        <sz val="8"/>
        <rFont val="Calibri"/>
        <family val="2"/>
        <scheme val="minor"/>
      </rPr>
      <t>ajouté dans le i3)</t>
    </r>
    <r>
      <rPr>
        <b/>
        <sz val="8"/>
        <rFont val="Calibri"/>
        <family val="2"/>
        <scheme val="minor"/>
      </rPr>
      <t>) :</t>
    </r>
    <r>
      <rPr>
        <b/>
        <sz val="8"/>
        <color theme="1" tint="0.499984740745262"/>
        <rFont val="Calibri"/>
        <family val="2"/>
        <scheme val="minor"/>
      </rPr>
      <t xml:space="preserve"> </t>
    </r>
    <r>
      <rPr>
        <sz val="8"/>
        <color theme="1" tint="0.499984740745262"/>
        <rFont val="Calibri"/>
        <family val="2"/>
        <scheme val="minor"/>
      </rPr>
      <t>O/N</t>
    </r>
  </si>
  <si>
    <r>
      <t xml:space="preserve">Le cigarillo : </t>
    </r>
    <r>
      <rPr>
        <sz val="8"/>
        <color theme="1" tint="0.499984740745262"/>
        <rFont val="Calibri"/>
        <family val="2"/>
        <scheme val="minor"/>
      </rPr>
      <t>O/N</t>
    </r>
  </si>
  <si>
    <r>
      <t xml:space="preserve">La pipe : </t>
    </r>
    <r>
      <rPr>
        <sz val="8"/>
        <color theme="1" tint="0.499984740745262"/>
        <rFont val="Calibri"/>
        <family val="2"/>
        <scheme val="minor"/>
      </rPr>
      <t>O/N</t>
    </r>
  </si>
  <si>
    <r>
      <rPr>
        <b/>
        <sz val="8"/>
        <rFont val="Calibri"/>
        <family val="2"/>
        <scheme val="minor"/>
      </rPr>
      <t>Si oui :</t>
    </r>
    <r>
      <rPr>
        <sz val="8"/>
        <rFont val="Calibri"/>
        <family val="2"/>
        <scheme val="minor"/>
      </rPr>
      <t xml:space="preserve">
- Pendant combien d'année(s) avez-vous fumé la pipe ? </t>
    </r>
    <r>
      <rPr>
        <sz val="8"/>
        <color theme="1" tint="0.499984740745262"/>
        <rFont val="Calibri"/>
        <family val="2"/>
        <scheme val="minor"/>
      </rPr>
      <t xml:space="preserve">
Moins d'1 an/1 an ou plus -&gt; indiquez combien d'année(s) : |__|__| année(s)</t>
    </r>
  </si>
  <si>
    <r>
      <rPr>
        <sz val="8"/>
        <rFont val="Calibri"/>
        <family val="2"/>
        <scheme val="minor"/>
      </rPr>
      <t>- Combien de pipe(s) par jour en moyenne ?</t>
    </r>
    <r>
      <rPr>
        <sz val="8"/>
        <color theme="1" tint="0.499984740745262"/>
        <rFont val="Calibri"/>
        <family val="2"/>
        <scheme val="minor"/>
      </rPr>
      <t xml:space="preserve">
moins d'1 pipe par jour/1 pipe par jour ou plus -&gt; indiquez combien de pipe(s) par jour en moyenne : |__|__| pipe(s)</t>
    </r>
  </si>
  <si>
    <r>
      <rPr>
        <b/>
        <sz val="8"/>
        <rFont val="Calibri"/>
        <family val="2"/>
        <scheme val="minor"/>
      </rPr>
      <t>Si oui :</t>
    </r>
    <r>
      <rPr>
        <sz val="8"/>
        <rFont val="Calibri"/>
        <family val="2"/>
        <scheme val="minor"/>
      </rPr>
      <t xml:space="preserve">
- Pendant combien d'année(s) avez-vous fumé le cigarillo ? </t>
    </r>
    <r>
      <rPr>
        <sz val="8"/>
        <color theme="1" tint="0.499984740745262"/>
        <rFont val="Calibri"/>
        <family val="2"/>
        <scheme val="minor"/>
      </rPr>
      <t xml:space="preserve">
Moins d'1 an/1 an ou plus -&gt; indiquez combien d'année(s) : |__|__| année(s)</t>
    </r>
  </si>
  <si>
    <r>
      <rPr>
        <sz val="8"/>
        <rFont val="Calibri"/>
        <family val="2"/>
        <scheme val="minor"/>
      </rPr>
      <t>- Combien de cigarillo(s) par jour en moyenne ?</t>
    </r>
    <r>
      <rPr>
        <sz val="8"/>
        <color theme="1" tint="0.499984740745262"/>
        <rFont val="Calibri"/>
        <family val="2"/>
        <scheme val="minor"/>
      </rPr>
      <t xml:space="preserve">
moins d'1 cigarillo par jour/1 cigarillo par jour ou plus -&gt; indiquez combien de cigarillo(s) par jour en moyenne : |__|__| cigarillo(s)</t>
    </r>
  </si>
  <si>
    <r>
      <rPr>
        <b/>
        <sz val="8"/>
        <rFont val="Calibri"/>
        <family val="2"/>
        <scheme val="minor"/>
      </rPr>
      <t>Si oui :</t>
    </r>
    <r>
      <rPr>
        <sz val="8"/>
        <rFont val="Calibri"/>
        <family val="2"/>
        <scheme val="minor"/>
      </rPr>
      <t xml:space="preserve">
- Pendant combien d'année(s) avez-vous fumé la cigarette ? </t>
    </r>
    <r>
      <rPr>
        <sz val="8"/>
        <color theme="1" tint="0.499984740745262"/>
        <rFont val="Calibri"/>
        <family val="2"/>
        <scheme val="minor"/>
      </rPr>
      <t xml:space="preserve">
Moins d'1 an/1 an ou plus -&gt; indiquez combien d'année(s) : |__|__| année(s)</t>
    </r>
  </si>
  <si>
    <r>
      <rPr>
        <sz val="8"/>
        <rFont val="Calibri"/>
        <family val="2"/>
        <scheme val="minor"/>
      </rPr>
      <t>- Combien de cigarette(s) par jour en moyenne ?</t>
    </r>
    <r>
      <rPr>
        <sz val="8"/>
        <color theme="1" tint="0.499984740745262"/>
        <rFont val="Calibri"/>
        <family val="2"/>
        <scheme val="minor"/>
      </rPr>
      <t xml:space="preserve">
moins d'1 cigarette par jour/1 cigarette par jour ou plus -&gt; indiquez combien de cigarette(s) par jour en moyenne : |__|__| cigarette(s)</t>
    </r>
  </si>
  <si>
    <r>
      <rPr>
        <b/>
        <sz val="8"/>
        <rFont val="Calibri"/>
        <family val="2"/>
        <scheme val="minor"/>
      </rPr>
      <t>Si oui :</t>
    </r>
    <r>
      <rPr>
        <sz val="8"/>
        <rFont val="Calibri"/>
        <family val="2"/>
        <scheme val="minor"/>
      </rPr>
      <t xml:space="preserve">
- Pendant combien d'année(s) avez-vous fumé le cigare ? </t>
    </r>
    <r>
      <rPr>
        <sz val="8"/>
        <color theme="1" tint="0.499984740745262"/>
        <rFont val="Calibri"/>
        <family val="2"/>
        <scheme val="minor"/>
      </rPr>
      <t xml:space="preserve">
Moins d'1 an / 1 an ou plus -&gt; indiquez combien d'année(s) : |__|__| année(s)</t>
    </r>
  </si>
  <si>
    <r>
      <rPr>
        <sz val="8"/>
        <rFont val="Calibri"/>
        <family val="2"/>
        <scheme val="minor"/>
      </rPr>
      <t>- Combien de cigare(s) par jour en moyenne ?</t>
    </r>
    <r>
      <rPr>
        <sz val="8"/>
        <color theme="1" tint="0.499984740745262"/>
        <rFont val="Calibri"/>
        <family val="2"/>
        <scheme val="minor"/>
      </rPr>
      <t xml:space="preserve">
moins d'1 cigare par jour/1 cigare par jour ou plus -&gt; indiquez combien de cigare(s) par jour en moyenne : |__|__| cigare(s)</t>
    </r>
  </si>
  <si>
    <r>
      <rPr>
        <b/>
        <sz val="8"/>
        <rFont val="Calibri"/>
        <family val="2"/>
        <scheme val="minor"/>
      </rPr>
      <t xml:space="preserve">Si oui : 
- </t>
    </r>
    <r>
      <rPr>
        <sz val="8"/>
        <rFont val="Calibri"/>
        <family val="2"/>
        <scheme val="minor"/>
      </rPr>
      <t xml:space="preserve">Pendant combien d'année(s) avez-vous fumé le cigarillo, le cigare ou la pipe ? </t>
    </r>
    <r>
      <rPr>
        <sz val="8"/>
        <color theme="1" tint="0.499984740745262"/>
        <rFont val="Calibri"/>
        <family val="2"/>
        <scheme val="minor"/>
      </rPr>
      <t xml:space="preserve">
Moins d'1 an/1 an ou plus -&gt; indiquez combien d'année(s) : |__|__| année(s)</t>
    </r>
  </si>
  <si>
    <r>
      <rPr>
        <sz val="8"/>
        <rFont val="Calibri"/>
        <family val="2"/>
        <scheme val="minor"/>
      </rPr>
      <t>- Combien par jour en moyenne ?</t>
    </r>
    <r>
      <rPr>
        <sz val="8"/>
        <color theme="1" tint="0.499984740745262"/>
        <rFont val="Calibri"/>
        <family val="2"/>
        <scheme val="minor"/>
      </rPr>
      <t xml:space="preserve">
moins d'1 par jour/1 ou plus par jour -&gt; indiquez combien par jour en moyenne : |__|__|</t>
    </r>
  </si>
  <si>
    <r>
      <rPr>
        <b/>
        <sz val="8"/>
        <rFont val="Calibri"/>
        <family val="2"/>
        <scheme val="minor"/>
      </rPr>
      <t xml:space="preserve">Si oui : 
</t>
    </r>
    <r>
      <rPr>
        <sz val="8"/>
        <rFont val="Calibri"/>
        <family val="2"/>
        <scheme val="minor"/>
      </rPr>
      <t xml:space="preserve">- Pendant combien d'année(s) avez-vous utilisé la cigarette électronique ? </t>
    </r>
    <r>
      <rPr>
        <sz val="8"/>
        <color theme="1" tint="0.499984740745262"/>
        <rFont val="Calibri"/>
        <family val="2"/>
        <scheme val="minor"/>
      </rPr>
      <t xml:space="preserve">
Moins d'1 an/1 an ou plus -&gt; indiquez combien d'années au total : |__|__| année(s)</t>
    </r>
  </si>
  <si>
    <r>
      <rPr>
        <sz val="8"/>
        <rFont val="Calibri"/>
        <family val="2"/>
        <scheme val="minor"/>
      </rPr>
      <t>- Actuellement, utilisez-vous des cigarettes électroniques jetables ?</t>
    </r>
    <r>
      <rPr>
        <sz val="8"/>
        <color theme="1" tint="0.499984740745262"/>
        <rFont val="Calibri"/>
        <family val="2"/>
        <scheme val="minor"/>
      </rPr>
      <t xml:space="preserve"> O/N, </t>
    </r>
    <r>
      <rPr>
        <sz val="8"/>
        <rFont val="Calibri"/>
        <family val="2"/>
        <scheme val="minor"/>
      </rPr>
      <t>si oui :</t>
    </r>
    <r>
      <rPr>
        <sz val="8"/>
        <color theme="1" tint="0.499984740745262"/>
        <rFont val="Calibri"/>
        <family val="2"/>
        <scheme val="minor"/>
      </rPr>
      <t xml:space="preserve">
Indiquez combien de cigarettes par jour en moyenne : |__|__|</t>
    </r>
  </si>
  <si>
    <r>
      <rPr>
        <sz val="8"/>
        <rFont val="Calibri"/>
        <family val="2"/>
        <scheme val="minor"/>
      </rPr>
      <t>- Actuellement, utilisez-vous des cigarettes électroniques rechargeables ?</t>
    </r>
    <r>
      <rPr>
        <sz val="8"/>
        <color theme="1" tint="0.499984740745262"/>
        <rFont val="Calibri"/>
        <family val="2"/>
        <scheme val="minor"/>
      </rPr>
      <t xml:space="preserve"> O/N</t>
    </r>
    <r>
      <rPr>
        <sz val="8"/>
        <rFont val="Calibri"/>
        <family val="2"/>
        <scheme val="minor"/>
      </rPr>
      <t>, si oui :</t>
    </r>
    <r>
      <rPr>
        <sz val="8"/>
        <color theme="1" tint="0.499984740745262"/>
        <rFont val="Calibri"/>
        <family val="2"/>
        <scheme val="minor"/>
      </rPr>
      <t xml:space="preserve">
Indiquez combien de ml par jour en moyenne : |__|__|</t>
    </r>
  </si>
  <si>
    <r>
      <rPr>
        <sz val="8"/>
        <rFont val="Calibri"/>
        <family val="2"/>
        <scheme val="minor"/>
      </rPr>
      <t>- Quel dosage en nicotine utilisez-vous en moyenne (mg/ml) ?</t>
    </r>
    <r>
      <rPr>
        <sz val="8"/>
        <color theme="1" tint="0.499984740745262"/>
        <rFont val="Calibri"/>
        <family val="2"/>
        <scheme val="minor"/>
      </rPr>
      <t xml:space="preserve">
0/Moins de 6/6-12/13 ou plus</t>
    </r>
  </si>
  <si>
    <r>
      <rPr>
        <b/>
        <sz val="8"/>
        <rFont val="Calibri"/>
        <family val="2"/>
        <scheme val="minor"/>
      </rPr>
      <t>If yes:</t>
    </r>
    <r>
      <rPr>
        <sz val="8"/>
        <rFont val="Calibri"/>
        <family val="2"/>
        <scheme val="minor"/>
      </rPr>
      <t xml:space="preserve">
      - Was this confirmed by a physician?</t>
    </r>
    <r>
      <rPr>
        <sz val="8"/>
        <color theme="1" tint="0.499984740745262"/>
        <rFont val="Calibri"/>
        <family val="2"/>
        <scheme val="minor"/>
      </rPr>
      <t xml:space="preserve"> [2009 : N/Y] [from 2012 : Y/N]</t>
    </r>
  </si>
  <si>
    <r>
      <rPr>
        <b/>
        <sz val="8"/>
        <rFont val="Calibri"/>
        <family val="2"/>
        <scheme val="minor"/>
      </rPr>
      <t>If yes;</t>
    </r>
    <r>
      <rPr>
        <sz val="8"/>
        <rFont val="Calibri"/>
        <family val="2"/>
        <scheme val="minor"/>
      </rPr>
      <t xml:space="preserve">
      - Did you also have tingling or running eyes when you had these nose problems?</t>
    </r>
    <r>
      <rPr>
        <sz val="8"/>
        <color theme="1" tint="0.499984740745262"/>
        <rFont val="Calibri"/>
        <family val="2"/>
        <scheme val="minor"/>
      </rPr>
      <t xml:space="preserve"> Y/N</t>
    </r>
  </si>
  <si>
    <r>
      <rPr>
        <b/>
        <sz val="8"/>
        <rFont val="Calibri"/>
        <family val="2"/>
        <scheme val="minor"/>
      </rPr>
      <t>If yes,</t>
    </r>
    <r>
      <rPr>
        <sz val="8"/>
        <rFont val="Calibri"/>
        <family val="2"/>
        <scheme val="minor"/>
      </rPr>
      <t xml:space="preserve"> is he/she:  
      - a general practitioner</t>
    </r>
  </si>
  <si>
    <r>
      <rPr>
        <b/>
        <sz val="8"/>
        <rFont val="Calibri"/>
        <family val="2"/>
        <scheme val="minor"/>
      </rPr>
      <t xml:space="preserve">If yes :
</t>
    </r>
    <r>
      <rPr>
        <sz val="8"/>
        <rFont val="Calibri"/>
        <family val="2"/>
        <scheme val="minor"/>
      </rPr>
      <t xml:space="preserve">- For how many years? </t>
    </r>
    <r>
      <rPr>
        <sz val="8"/>
        <color theme="1" tint="0.499984740745262"/>
        <rFont val="Calibri"/>
        <family val="2"/>
        <scheme val="minor"/>
      </rPr>
      <t xml:space="preserve">
Less than 1 year / 1 or more years -&gt; specify the number of years: |__|__| Year(s)</t>
    </r>
  </si>
  <si>
    <r>
      <rPr>
        <sz val="8"/>
        <rFont val="Calibri"/>
        <family val="2"/>
        <scheme val="minor"/>
      </rPr>
      <t>- How many cigarettes per day on average?</t>
    </r>
    <r>
      <rPr>
        <sz val="8"/>
        <color theme="1" tint="0.499984740745262"/>
        <rFont val="Calibri"/>
        <family val="2"/>
        <scheme val="minor"/>
      </rPr>
      <t xml:space="preserve">
less than 1 cigarette per day / 1 or more cigarettes per day -&gt; specify the average number of cigarettes per day: |__|__| cigarette(s)</t>
    </r>
  </si>
  <si>
    <r>
      <rPr>
        <b/>
        <sz val="8"/>
        <rFont val="Calibri"/>
        <family val="2"/>
        <scheme val="minor"/>
      </rPr>
      <t xml:space="preserve">If yes:
</t>
    </r>
    <r>
      <rPr>
        <sz val="8"/>
        <rFont val="Calibri"/>
        <family val="2"/>
        <scheme val="minor"/>
      </rPr>
      <t xml:space="preserve">- For how many years? </t>
    </r>
    <r>
      <rPr>
        <sz val="8"/>
        <color theme="1" tint="0.499984740745262"/>
        <rFont val="Calibri"/>
        <family val="2"/>
        <scheme val="minor"/>
      </rPr>
      <t xml:space="preserve">
Less than 1 year/1 or more years -&gt; specify the number of years: |__|__| Year(s)</t>
    </r>
  </si>
  <si>
    <r>
      <rPr>
        <sz val="8"/>
        <rFont val="Calibri"/>
        <family val="2"/>
        <scheme val="minor"/>
      </rPr>
      <t>- How many cigarillos per day on average?</t>
    </r>
    <r>
      <rPr>
        <sz val="8"/>
        <color theme="1" tint="0.499984740745262"/>
        <rFont val="Calibri"/>
        <family val="2"/>
        <scheme val="minor"/>
      </rPr>
      <t xml:space="preserve">
less than 1 cigarillo per day/1 or more cigarillos per day -&gt; specify the average number of cigarillos per day: |__|__| cigarillo(s)</t>
    </r>
  </si>
  <si>
    <r>
      <t xml:space="preserve">Cigarettes (except for electronic cigarette* </t>
    </r>
    <r>
      <rPr>
        <i/>
        <sz val="8"/>
        <rFont val="Calibri"/>
        <family val="2"/>
        <scheme val="minor"/>
      </rPr>
      <t>(*added in i3)</t>
    </r>
    <r>
      <rPr>
        <b/>
        <sz val="8"/>
        <rFont val="Calibri"/>
        <family val="2"/>
        <scheme val="minor"/>
      </rPr>
      <t>)</t>
    </r>
    <r>
      <rPr>
        <sz val="8"/>
        <rFont val="Calibri"/>
        <family val="2"/>
        <scheme val="minor"/>
      </rPr>
      <t xml:space="preserve"> </t>
    </r>
    <r>
      <rPr>
        <sz val="8"/>
        <color theme="1" tint="0.499984740745262"/>
        <rFont val="Calibri"/>
        <family val="2"/>
        <scheme val="minor"/>
      </rPr>
      <t>Y/N</t>
    </r>
  </si>
  <si>
    <r>
      <t xml:space="preserve">Cigarillos </t>
    </r>
    <r>
      <rPr>
        <sz val="8"/>
        <color theme="1" tint="0.499984740745262"/>
        <rFont val="Calibri"/>
        <family val="2"/>
        <scheme val="minor"/>
      </rPr>
      <t>Y/N</t>
    </r>
  </si>
  <si>
    <r>
      <rPr>
        <b/>
        <sz val="8"/>
        <rFont val="Calibri"/>
        <family val="2"/>
        <scheme val="minor"/>
      </rPr>
      <t xml:space="preserve">If yes: 
</t>
    </r>
    <r>
      <rPr>
        <sz val="8"/>
        <rFont val="Calibri"/>
        <family val="2"/>
        <scheme val="minor"/>
      </rPr>
      <t xml:space="preserve">- For how many years? </t>
    </r>
    <r>
      <rPr>
        <sz val="8"/>
        <color theme="1" tint="0.499984740745262"/>
        <rFont val="Calibri"/>
        <family val="2"/>
        <scheme val="minor"/>
      </rPr>
      <t xml:space="preserve">
Less than 1 year/1 or more years -&gt; specify the number of years: |__|__| Year(s)</t>
    </r>
  </si>
  <si>
    <r>
      <rPr>
        <sz val="8"/>
        <rFont val="Calibri"/>
        <family val="2"/>
        <scheme val="minor"/>
      </rPr>
      <t>- How many pipes per day on average?</t>
    </r>
    <r>
      <rPr>
        <sz val="8"/>
        <color theme="1" tint="0.499984740745262"/>
        <rFont val="Calibri"/>
        <family val="2"/>
        <scheme val="minor"/>
      </rPr>
      <t xml:space="preserve">
less than 1 pipe per day /1 or more pipes per day -&gt; specify the average number of pipes per day: |__|__| pipe(s)</t>
    </r>
  </si>
  <si>
    <r>
      <t xml:space="preserve">Pipe </t>
    </r>
    <r>
      <rPr>
        <sz val="8"/>
        <color theme="1" tint="0.499984740745262"/>
        <rFont val="Calibri"/>
        <family val="2"/>
        <scheme val="minor"/>
      </rPr>
      <t>Y/N</t>
    </r>
  </si>
  <si>
    <r>
      <rPr>
        <sz val="8"/>
        <rFont val="Calibri"/>
        <family val="2"/>
        <scheme val="minor"/>
      </rPr>
      <t>- How many cigars per day on average?</t>
    </r>
    <r>
      <rPr>
        <sz val="8"/>
        <color theme="1" tint="0.499984740745262"/>
        <rFont val="Calibri"/>
        <family val="2"/>
        <scheme val="minor"/>
      </rPr>
      <t xml:space="preserve">
less than 1 cigar per day/1 or more cigars per day -&gt; specify the average number of cigars per day: |__|__| cigar(s)</t>
    </r>
  </si>
  <si>
    <r>
      <t xml:space="preserve">Cigar </t>
    </r>
    <r>
      <rPr>
        <sz val="8"/>
        <color theme="1" tint="0.499984740745262"/>
        <rFont val="Calibri"/>
        <family val="2"/>
        <scheme val="minor"/>
      </rPr>
      <t>Y/N</t>
    </r>
  </si>
  <si>
    <r>
      <rPr>
        <b/>
        <sz val="8"/>
        <rFont val="Calibri"/>
        <family val="2"/>
        <scheme val="minor"/>
      </rPr>
      <t xml:space="preserve">If yes:
- </t>
    </r>
    <r>
      <rPr>
        <sz val="8"/>
        <rFont val="Calibri"/>
        <family val="2"/>
        <scheme val="minor"/>
      </rPr>
      <t xml:space="preserve">For how many years? </t>
    </r>
    <r>
      <rPr>
        <sz val="8"/>
        <color theme="1" tint="0.499984740745262"/>
        <rFont val="Calibri"/>
        <family val="2"/>
        <scheme val="minor"/>
      </rPr>
      <t xml:space="preserve">
Less than 1 year/1 or more years -&gt; specify the number of years: |__|__| Year(s)</t>
    </r>
  </si>
  <si>
    <r>
      <rPr>
        <sz val="8"/>
        <rFont val="Calibri"/>
        <family val="2"/>
        <scheme val="minor"/>
      </rPr>
      <t>- How many per day on average?</t>
    </r>
    <r>
      <rPr>
        <sz val="8"/>
        <color theme="1" tint="0.499984740745262"/>
        <rFont val="Calibri"/>
        <family val="2"/>
        <scheme val="minor"/>
      </rPr>
      <t xml:space="preserve">
less than 1 per day/1 or more per day -&gt; specify the average number per day: |__|__|</t>
    </r>
  </si>
  <si>
    <r>
      <t xml:space="preserve">Cigarillos, cigar, pipe : </t>
    </r>
    <r>
      <rPr>
        <sz val="8"/>
        <color theme="1" tint="0.499984740745262"/>
        <rFont val="Calibri"/>
        <family val="2"/>
        <scheme val="minor"/>
      </rPr>
      <t>Y/N</t>
    </r>
  </si>
  <si>
    <r>
      <rPr>
        <b/>
        <sz val="8"/>
        <rFont val="Calibri"/>
        <family val="2"/>
        <scheme val="minor"/>
      </rPr>
      <t xml:space="preserve">If yes: 
</t>
    </r>
    <r>
      <rPr>
        <sz val="8"/>
        <rFont val="Calibri"/>
        <family val="2"/>
        <scheme val="minor"/>
      </rPr>
      <t xml:space="preserve">- For how many years? </t>
    </r>
    <r>
      <rPr>
        <sz val="8"/>
        <color theme="1" tint="0.499984740745262"/>
        <rFont val="Calibri"/>
        <family val="2"/>
        <scheme val="minor"/>
      </rPr>
      <t xml:space="preserve">
Less than 1 year/1 or more -&gt; state total number of years: |__|__| Year(s)</t>
    </r>
  </si>
  <si>
    <r>
      <rPr>
        <sz val="8"/>
        <rFont val="Calibri"/>
        <family val="2"/>
        <scheme val="minor"/>
      </rPr>
      <t>- Are you currently smoking disposable electronic cigarettes?</t>
    </r>
    <r>
      <rPr>
        <sz val="8"/>
        <color theme="1" tint="0.499984740745262"/>
        <rFont val="Calibri"/>
        <family val="2"/>
        <scheme val="minor"/>
      </rPr>
      <t xml:space="preserve"> Y/N </t>
    </r>
    <r>
      <rPr>
        <sz val="8"/>
        <rFont val="Calibri"/>
        <family val="2"/>
        <scheme val="minor"/>
      </rPr>
      <t>and if yes:</t>
    </r>
    <r>
      <rPr>
        <sz val="8"/>
        <color theme="1" tint="0.499984740745262"/>
        <rFont val="Calibri"/>
        <family val="2"/>
        <scheme val="minor"/>
      </rPr>
      <t xml:space="preserve">
State number of cigarettes per day on average: |__|__|</t>
    </r>
  </si>
  <si>
    <r>
      <rPr>
        <sz val="8"/>
        <rFont val="Calibri"/>
        <family val="2"/>
        <scheme val="minor"/>
      </rPr>
      <t>- Are you currently refillable disposable electronic cigarettes?</t>
    </r>
    <r>
      <rPr>
        <sz val="8"/>
        <color theme="1" tint="0.499984740745262"/>
        <rFont val="Calibri"/>
        <family val="2"/>
        <scheme val="minor"/>
      </rPr>
      <t xml:space="preserve"> Y/N </t>
    </r>
    <r>
      <rPr>
        <sz val="8"/>
        <rFont val="Calibri"/>
        <family val="2"/>
        <scheme val="minor"/>
      </rPr>
      <t>and if yes:</t>
    </r>
    <r>
      <rPr>
        <sz val="8"/>
        <color theme="1" tint="0.499984740745262"/>
        <rFont val="Calibri"/>
        <family val="2"/>
        <scheme val="minor"/>
      </rPr>
      <t xml:space="preserve">
State number of ml per day on average: |__|__|</t>
    </r>
  </si>
  <si>
    <r>
      <rPr>
        <sz val="8"/>
        <rFont val="Calibri"/>
        <family val="2"/>
        <scheme val="minor"/>
      </rPr>
      <t>- What nicotine dosage do you use on average (mg/ml)?</t>
    </r>
    <r>
      <rPr>
        <sz val="8"/>
        <color theme="1" tint="0.499984740745262"/>
        <rFont val="Calibri"/>
        <family val="2"/>
        <scheme val="minor"/>
      </rPr>
      <t xml:space="preserve">
0/Less than 6/6-12/13 or more</t>
    </r>
  </si>
  <si>
    <r>
      <t>Have you ever smoked an electronic cigarette?</t>
    </r>
    <r>
      <rPr>
        <sz val="8"/>
        <rFont val="Calibri"/>
        <family val="2"/>
        <scheme val="minor"/>
      </rPr>
      <t xml:space="preserve"> </t>
    </r>
    <r>
      <rPr>
        <sz val="8"/>
        <color theme="1" tint="0.499984740745262"/>
        <rFont val="Calibri"/>
        <family val="2"/>
        <scheme val="minor"/>
      </rPr>
      <t>Y/N</t>
    </r>
  </si>
  <si>
    <r>
      <t xml:space="preserve">Vous a-t-on déjà proposé du cannabis, du haschisch, de la marijuana, de l'herbe, un joint ou du shit ? 
</t>
    </r>
    <r>
      <rPr>
        <sz val="8"/>
        <color theme="1" tint="0.499984740745262"/>
        <rFont val="Calibri"/>
        <family val="2"/>
        <scheme val="minor"/>
      </rPr>
      <t>O/N/Ne souhaite pas répondre</t>
    </r>
  </si>
  <si>
    <r>
      <t>- Au cours des 30 derniers jours, avez-vous consommé du cannabis, haschisch, marijuana, herbe, joint, shit ?</t>
    </r>
    <r>
      <rPr>
        <sz val="8"/>
        <color theme="1" tint="0.499984740745262"/>
        <rFont val="Calibri"/>
        <family val="2"/>
        <scheme val="minor"/>
      </rPr>
      <t xml:space="preserve"> O/N</t>
    </r>
  </si>
  <si>
    <r>
      <t>Si oui :
- Au cours des 12 derniers mois, avez-vous consommé du cannabis, haschisch, marijuana, herbe, joint, shit ?</t>
    </r>
    <r>
      <rPr>
        <sz val="8"/>
        <rFont val="Calibri"/>
        <family val="2"/>
        <scheme val="minor"/>
      </rPr>
      <t xml:space="preserve"> </t>
    </r>
    <r>
      <rPr>
        <sz val="8"/>
        <color theme="1" tint="0.499984740745262"/>
        <rFont val="Calibri"/>
        <family val="2"/>
        <scheme val="minor"/>
      </rPr>
      <t>O/N</t>
    </r>
  </si>
  <si>
    <r>
      <t xml:space="preserve">Au cours de votre vie, avez-vous déjà consommé du cannabis (haschisch, marijuana, herbe, joint, shit) ?  
</t>
    </r>
    <r>
      <rPr>
        <sz val="8"/>
        <color theme="0" tint="-0.499984740745262"/>
        <rFont val="Calibri"/>
        <family val="2"/>
        <scheme val="minor"/>
      </rPr>
      <t>O/N/Ne souhaite pas répondre</t>
    </r>
  </si>
  <si>
    <r>
      <t>If yes:
- Over the past 12 months, have you taken cannabis (hashish, marijuana, weed, joint, pot)</t>
    </r>
    <r>
      <rPr>
        <sz val="8"/>
        <rFont val="Calibri"/>
        <family val="2"/>
        <scheme val="minor"/>
      </rPr>
      <t xml:space="preserve">? </t>
    </r>
    <r>
      <rPr>
        <sz val="8"/>
        <color theme="1" tint="0.499984740745262"/>
        <rFont val="Calibri"/>
        <family val="2"/>
        <scheme val="minor"/>
      </rPr>
      <t>Y/N</t>
    </r>
  </si>
  <si>
    <r>
      <t xml:space="preserve">- </t>
    </r>
    <r>
      <rPr>
        <b/>
        <sz val="8"/>
        <rFont val="Calibri"/>
        <family val="2"/>
        <scheme val="minor"/>
      </rPr>
      <t>Over the past 30 days, have you taken cannabis (hashish, marijuana, weed, joint, pot)?</t>
    </r>
    <r>
      <rPr>
        <sz val="8"/>
        <rFont val="Calibri"/>
        <family val="2"/>
        <scheme val="minor"/>
      </rPr>
      <t xml:space="preserve"> </t>
    </r>
    <r>
      <rPr>
        <sz val="8"/>
        <color theme="1" tint="0.499984740745262"/>
        <rFont val="Calibri"/>
        <family val="2"/>
        <scheme val="minor"/>
      </rPr>
      <t>Y/N</t>
    </r>
  </si>
  <si>
    <r>
      <t xml:space="preserve">Have you ever taken cannabis (hashish, marijuana, weed, joint, pot)? 
</t>
    </r>
    <r>
      <rPr>
        <sz val="8"/>
        <color theme="0" tint="-0.499984740745262"/>
        <rFont val="Calibri"/>
        <family val="2"/>
        <scheme val="minor"/>
      </rPr>
      <t>Y/N/Don't want to answer</t>
    </r>
  </si>
  <si>
    <r>
      <t>Have you ever consumed alcoholic beverages (wine, apéritif, cider, beer, etc)?</t>
    </r>
    <r>
      <rPr>
        <b/>
        <sz val="8"/>
        <color theme="1" tint="0.499984740745262"/>
        <rFont val="Calibri"/>
        <family val="2"/>
        <scheme val="minor"/>
      </rPr>
      <t xml:space="preserve"> </t>
    </r>
    <r>
      <rPr>
        <sz val="8"/>
        <color theme="1" tint="0.499984740745262"/>
        <rFont val="Calibri"/>
        <family val="2"/>
        <scheme val="minor"/>
      </rPr>
      <t>Y/N</t>
    </r>
  </si>
  <si>
    <t>Le diaphragme ou la cape cervicale (en 2009 diaphragme seul)</t>
  </si>
  <si>
    <t>Diaphragm or cervical cap (diaphragm in 2009)</t>
  </si>
  <si>
    <t>Remise à zéro</t>
  </si>
  <si>
    <t>Comment évaluez-vous l’intensité des efforts physiques de votre travail au cours d’une journée typique de travail ?
Cette question est à faire évaluer par le consultant. Cochez le chiffre correspondant à votre choix sur l’échelle de 6 à 20 ci-dessous, qui va de « pas d’effort du tout » à « épuisant » :
6. pas d’effort du tout / 7. extrêmement léger / 8. / 9. très léger / 10. / 11. léger / 12. / 13. un peu dur / 14. / 15. dur / 16</t>
  </si>
  <si>
    <t>How would you rate the intensity of physical effort during a typical working day?
This question is to be assessed by the outpatient. Tick the figure matching your choice on the scale from 6 to 20 below, ranging from "no effort at all" to "exhausting":
6. no effort at all / 7. extremely light/ 8. /9. very light / 10. /11. light/ 12. /13. somewhat hard / 14. / 15. hard/ 16</t>
  </si>
  <si>
    <t>Santé ([2009] Raisons de santé)</t>
  </si>
  <si>
    <t>AQ_ACTPHY_EffPhyTrv_i</t>
  </si>
  <si>
    <t>AQ_FOYVIE_DiplanneeEduc_i</t>
  </si>
  <si>
    <t>AQ_FOYVIE_DiplISCED2011_i</t>
  </si>
  <si>
    <t>AQ_FOYVIE_DiplMinistereEnFr_i</t>
  </si>
  <si>
    <t>AQ_SOMMEIL_SemDurTranc_i</t>
  </si>
  <si>
    <t>AQ_VIETRAV_ER_ratio_i</t>
  </si>
  <si>
    <t>Nombre d'années d'éducation</t>
  </si>
  <si>
    <t>ISCED 2011 (International Standard Classification of Education)</t>
  </si>
  <si>
    <t>Diplôme ministère en France</t>
  </si>
  <si>
    <t>Heures de sommeil par nuit</t>
  </si>
  <si>
    <t>Hours of sleep per night</t>
  </si>
  <si>
    <t>Number of years of scholarship</t>
  </si>
  <si>
    <t>French ministry degrees</t>
  </si>
  <si>
    <t>AQ_FOYVIE_Diplome ; AQ_FOYVIE_DiplomePs ; AQ_FOYVIE_DiplomePs_i</t>
  </si>
  <si>
    <t>AQ_TMSQ_OpereAutre ; AQ_TMSQ_OpereAutrePs ; AQ_TMSQ_OpereAutrePs_i</t>
  </si>
  <si>
    <t>AQ_TMSQ_ChgtPostAutre ; AQ_TMSQ_ChgtPostAutrePs ; AQ_TMSQ_ChgtPostAutrePs_i</t>
  </si>
  <si>
    <t>AQ_TMSQ_Arret ; AQ_TMSQ_ArretPs ; AQ_TMSQ_ArretPs_i</t>
  </si>
  <si>
    <t>AQ_FOYVIE_Diplome ; AQ_FOYVIE_DiplomePs ; AQ_FOYVIE_Diplome_N ; AQ_FOYVIE_DiplomePs_N ; AQ_FOYVIE_DiplomePs_i</t>
  </si>
  <si>
    <t>AQ_TMSQ_OpereAutre ; AQ_TMSQ_OpereAutrePs ; AQ_TMSQ_OpereAutre_N ; AQ_TMSQ_OpereAutrePs_N ; AQ_TMSQ_OpereAutrePs_i</t>
  </si>
  <si>
    <t xml:space="preserve">AQ_TMSQ_ChgtPostAutre ; AQ_TMSQ_ChgtPostAutrePs ; AQ_TMSQ_ChgtPostAutre_N ; AQ_TMSQ_ChgtPostAutrePs_N ; AQ_TMSQ_ChgtPostAutrePs_i </t>
  </si>
  <si>
    <t>AQ_TMSQ_Arret ; AQ_TMSQ_ArretPs ; AQ_TMSQ_Arret_N ; AQ_TMSQ_ArretPs_i</t>
  </si>
  <si>
    <t>AQ_FOYVIE_CSPMereAdo ; AQ_FOYVIE_CSPMereAdoPs ; AQ_FOYVIE_CSPMereAdoPs_i</t>
  </si>
  <si>
    <t>AQ_FOYVIE_CSPMereAdo ; AQ_FOYVIE_CSPMereAdoPs ; AQ_FOYVIE_CSPMereAdo_N ; AQ_FOYVIE_CSPMereAdoPs_N ; AQ_FOYVIE_CSPMereAdoPs_i</t>
  </si>
  <si>
    <t>AQ_FOYVIE_CSPPereAdo ; AQ_FOYVIE_CSPPereAdoPs ; AQ_FOYVIE_CSPPereAdoPs_i</t>
  </si>
  <si>
    <t>AQ_FOYVIE_CSPPereAdo ; AQ_FOYVIE_CSPPereAdoPs ; AQ_FOYVIE_CSPPereAdo_N ; AQ_FOYVIE_CSPPereAdoPs_N ; AQ_FOYVIE_CSPPereAdoPs_i</t>
  </si>
  <si>
    <t>AQ_FOYVIE_ConjCSP ; AQ_FOYVIE_ConjCSPPs ; AQ_FOYVIE_ConjCSPPs_i</t>
  </si>
  <si>
    <t>AQ_FOYVIE_ConjCSP ; AQ_FOYVIE_ConjCSPPs ; AQ_FOYVIE_ConjCSP_N ; AQ_FOYVIE_ConjCSPPs_N ; AQ_FOYVIE_ConjCSPPs_I</t>
  </si>
  <si>
    <t>AQ_ACTPHY_ActPhyHorsTrv_i</t>
  </si>
  <si>
    <t>[Test 1 |__|__|__| impulses]</t>
  </si>
  <si>
    <t>[Test 2 |__|__|__| impulses]</t>
  </si>
  <si>
    <t>[Test 3 |__|__|__| impulses]</t>
  </si>
  <si>
    <t>AQ_EXPOACT_Statut ; AQ_EXPOACT_StatutPs</t>
  </si>
  <si>
    <t>CATEGORIE SOCIOPROFESSIONNELLE ET 
SITUATION VIS-A-VIS DE L'EMPLOI</t>
  </si>
  <si>
    <t>Investigator number: I__I__|</t>
  </si>
  <si>
    <t>Date by which you are filling in this questionnaire: dd/mm/yyyy</t>
  </si>
  <si>
    <r>
      <t xml:space="preserve">Sexe du consultant : Masculin/Féminin </t>
    </r>
    <r>
      <rPr>
        <i/>
        <sz val="8"/>
        <rFont val="Calibri"/>
        <family val="2"/>
        <scheme val="minor"/>
      </rPr>
      <t>(2009 : Quel est le sexe du consultant)</t>
    </r>
  </si>
  <si>
    <r>
      <t>Outpatient's gender: Male/Female</t>
    </r>
    <r>
      <rPr>
        <i/>
        <sz val="8"/>
        <rFont val="Calibri"/>
        <family val="2"/>
        <scheme val="minor"/>
      </rPr>
      <t>(2009: What is the outpatient's gender)</t>
    </r>
  </si>
  <si>
    <t>Outpatient's date of birth: dd/mm/yyyy</t>
  </si>
  <si>
    <t>What is your current employment situation? (several answers possible)</t>
  </si>
  <si>
    <r>
      <rPr>
        <sz val="8"/>
        <color theme="0" tint="-0.49995422223578601"/>
        <rFont val="Calibri"/>
        <family val="2"/>
        <scheme val="minor"/>
      </rPr>
      <t>I have a job, including if you are on sick leave, unpaid leave or availability, maternity/paternity/adoption/parental leave.</t>
    </r>
  </si>
  <si>
    <r>
      <rPr>
        <sz val="8"/>
        <color theme="0" tint="-0.49995422223578601"/>
        <rFont val="Calibri"/>
        <family val="2"/>
        <scheme val="minor"/>
      </rPr>
      <t>In training (pupil, student, trainee, apprentice, etc.)</t>
    </r>
  </si>
  <si>
    <r>
      <rPr>
        <sz val="8"/>
        <color theme="0" tint="-0.49995422223578601"/>
        <rFont val="Calibri"/>
        <family val="2"/>
        <scheme val="minor"/>
      </rPr>
      <t>Does not work for health reasons (long-term illness, disability).</t>
    </r>
  </si>
  <si>
    <r>
      <rPr>
        <sz val="8"/>
        <color theme="0" tint="-0.49995422223578601"/>
        <rFont val="Calibri"/>
        <family val="2"/>
        <scheme val="minor"/>
      </rPr>
      <t>No professional activity</t>
    </r>
  </si>
  <si>
    <r>
      <t xml:space="preserve">Quelle est votre catégorie socioprofessionnelle actuelle ou celle que vous avez occupée le plus longtemps si vous n'occupez pas d'emploi actuellement (retraite, chômage…) ?
</t>
    </r>
    <r>
      <rPr>
        <sz val="8"/>
        <color theme="1" tint="0.499984740745262"/>
        <rFont val="Calibri"/>
        <family val="2"/>
        <scheme val="minor"/>
      </rPr>
      <t>Agriculteur(trice) exploitant(e) ou conjoint(e) sur exploitation
Artisan, commerçant(e), chef d'entreprise…
Cadre et profession intellectuelle supérieure (ingénieur, médecin…)
Profession intermédiaire (professeur des écoles, infirmier(ère), assistant(e) social(e), technicien(ne), contremaître, agent de maîtrise…)
Employé(e) (employé(e) de bureau ou de commerce, garde d'enfants, agent de service…)
Ouvrier(ère)
N'a jamais travaillé
Autre, précisez</t>
    </r>
  </si>
  <si>
    <r>
      <t xml:space="preserve">What is your current socio-professional category, or that which you have held for the greatest length of time if you are not currently in work (retired, unemployed, etc.)?
</t>
    </r>
    <r>
      <rPr>
        <sz val="8"/>
        <color theme="1" tint="0.499984740745262"/>
        <rFont val="Calibri"/>
        <family val="2"/>
        <scheme val="minor"/>
      </rPr>
      <t>Farmer or farmer's spouse;
Craftsman, shopkeeper, business owner, etc.;
Executive, higher intellectual profession (engineer, physician, etc.);
Intermediate profession (teacher, nurse, social worker, technician, foreman, supervisor, etc.);
Employee (office or commercial employee, child minder, duty officer, etc.);
Manual worker;
Has never worked;
Other, specify</t>
    </r>
  </si>
  <si>
    <r>
      <t xml:space="preserve">Avez-vous (ou avez-vous eu) des horaires de travail et temps de trajet vous obligeant souvent à vous coucher après minuit au moins 50 jours par an ? </t>
    </r>
    <r>
      <rPr>
        <sz val="8"/>
        <color theme="1" tint="0.499984740745262"/>
        <rFont val="Calibri"/>
        <family val="2"/>
        <scheme val="minor"/>
      </rPr>
      <t>O / N</t>
    </r>
  </si>
  <si>
    <t>Do you have (or have you had) work and travel times requiring you to go to bed after midnight at least 50 days per year? Y/N</t>
  </si>
  <si>
    <r>
      <rPr>
        <sz val="8"/>
        <color theme="0" tint="-0.249977111117893"/>
        <rFont val="Calibri"/>
        <family val="2"/>
        <scheme val="minor"/>
      </rPr>
      <t xml:space="preserve"> (Filtre : AQ_EXPOCAR_CdParag="CTRORG" AND AQ_EXPOCAR_CdItem="HORMIN")</t>
    </r>
    <r>
      <rPr>
        <sz val="8"/>
        <color theme="7" tint="-0.249977111117893"/>
        <rFont val="Calibri"/>
        <family val="2"/>
        <scheme val="minor"/>
      </rPr>
      <t xml:space="preserve"> ; AQ_EXPOCAR_OuiNon</t>
    </r>
  </si>
  <si>
    <t>If yes, from what year to what year (2009: periods): [from YYYY to YYYY] X 3</t>
  </si>
  <si>
    <r>
      <t xml:space="preserve">Avez-vous (ou avez-vous eu) des horaires de travail et temps de trajet vous obligeant souvent à vous lever avant 5h du matin au moins 50 jours par an ? </t>
    </r>
    <r>
      <rPr>
        <sz val="8"/>
        <color theme="1" tint="0.499984740745262"/>
        <rFont val="Calibri"/>
        <family val="2"/>
        <scheme val="minor"/>
      </rPr>
      <t>O / N</t>
    </r>
  </si>
  <si>
    <t>Do you have (or have you had) work and travel times requiring you to get up before 5am at least 50 days per year? Y/N</t>
  </si>
  <si>
    <r>
      <rPr>
        <sz val="8"/>
        <color theme="0" tint="-0.249977111117893"/>
        <rFont val="Calibri"/>
        <family val="2"/>
        <scheme val="minor"/>
      </rPr>
      <t xml:space="preserve"> (Filtre : AQ_EXPOCAR_CdParag="CTRORG" AND AQ_EXPOCAR_CdItem="HORTOT")</t>
    </r>
    <r>
      <rPr>
        <sz val="8"/>
        <color theme="7" tint="-0.249977111117893"/>
        <rFont val="Calibri"/>
        <family val="2"/>
        <scheme val="minor"/>
      </rPr>
      <t xml:space="preserve"> ; AQ_EXPOCAR_OuiNon</t>
    </r>
  </si>
  <si>
    <r>
      <t xml:space="preserve">Avez-vous (ou avez-vous eu) des horaires de travail et temps de trajet vous obligeant souvent à ne pas dormir la nuit au moins 50 jours par an ? </t>
    </r>
    <r>
      <rPr>
        <sz val="8"/>
        <color theme="1" tint="0.499984740745262"/>
        <rFont val="Calibri"/>
        <family val="2"/>
        <scheme val="minor"/>
      </rPr>
      <t>O / N</t>
    </r>
  </si>
  <si>
    <t>Do you have (or have you had) work and travel times requiring you not to sleep at night at least 50 days per year? Y/N</t>
  </si>
  <si>
    <r>
      <rPr>
        <sz val="8"/>
        <color theme="0" tint="-0.249977111117893"/>
        <rFont val="Calibri"/>
        <family val="2"/>
        <scheme val="minor"/>
      </rPr>
      <t xml:space="preserve"> (Filtre : AQ_EXPOCAR_CdParag="CTRORG" AND AQ_EXPOCAR_CdItem="HORNUI")</t>
    </r>
    <r>
      <rPr>
        <sz val="8"/>
        <color theme="7" tint="-0.249977111117893"/>
        <rFont val="Calibri"/>
        <family val="2"/>
        <scheme val="minor"/>
      </rPr>
      <t xml:space="preserve"> ; AQ_EXPOCAR_OuiNon</t>
    </r>
  </si>
  <si>
    <r>
      <t>Avez-vous (ou avez-vous eu) un temps de travail journalier (hors temps de trajet) supérieur à 10 heures au moins 50 jours par an ?</t>
    </r>
    <r>
      <rPr>
        <sz val="8"/>
        <color theme="1" tint="0.499984740745262"/>
        <rFont val="Calibri"/>
        <family val="2"/>
        <scheme val="minor"/>
      </rPr>
      <t xml:space="preserve"> O / N</t>
    </r>
  </si>
  <si>
    <t>Do you have (or have you had) a daily work time (excluding travel) of more than 10 hours at least 50 days per year? Y/N</t>
  </si>
  <si>
    <r>
      <rPr>
        <sz val="8"/>
        <color theme="0" tint="-0.249977111117893"/>
        <rFont val="Calibri"/>
        <family val="2"/>
        <scheme val="minor"/>
      </rPr>
      <t xml:space="preserve"> (Filtre : AQ_EXPOCAR_CdParag="CTRORG" AND AQ_EXPOCAR_CdItem="TPS10H") </t>
    </r>
    <r>
      <rPr>
        <sz val="8"/>
        <color theme="7" tint="-0.249977111117893"/>
        <rFont val="Calibri"/>
        <family val="2"/>
        <scheme val="minor"/>
      </rPr>
      <t>; AQ_EXPOCAR_OuiNon</t>
    </r>
  </si>
  <si>
    <r>
      <t>Travaillez-vous (ou avez-vous travaillé) plus d'un samedi sur deux dans l'année ?</t>
    </r>
    <r>
      <rPr>
        <sz val="8"/>
        <color theme="1" tint="0.499984740745262"/>
        <rFont val="Calibri"/>
        <family val="2"/>
        <scheme val="minor"/>
      </rPr>
      <t xml:space="preserve"> O / N</t>
    </r>
  </si>
  <si>
    <t>Do you work (or have you worked) more than one in two Saturdays during the year? Y/N</t>
  </si>
  <si>
    <r>
      <rPr>
        <sz val="8"/>
        <color theme="0" tint="-0.249977111117893"/>
        <rFont val="Calibri"/>
        <family val="2"/>
        <scheme val="minor"/>
      </rPr>
      <t xml:space="preserve"> (Filtre : AQ_EXPOCAR_CdParag="CTRORG" AND AQ_EXPOCAR_CdItem="TRASAM")</t>
    </r>
    <r>
      <rPr>
        <sz val="8"/>
        <color theme="7" tint="-0.249977111117893"/>
        <rFont val="Calibri"/>
        <family val="2"/>
        <scheme val="minor"/>
      </rPr>
      <t xml:space="preserve"> ; AQ_EXPOCAR_OuiNon</t>
    </r>
  </si>
  <si>
    <r>
      <t>Travaillez-vous (ou avez-vous travaillé) plus d'un dimanche sur deux dans l'année ?</t>
    </r>
    <r>
      <rPr>
        <sz val="8"/>
        <color theme="1" tint="0.499984740745262"/>
        <rFont val="Calibri"/>
        <family val="2"/>
        <scheme val="minor"/>
      </rPr>
      <t xml:space="preserve"> O / N</t>
    </r>
  </si>
  <si>
    <t>Do you work (or have you worked) more than one in two Sundays during the year? Y/N</t>
  </si>
  <si>
    <r>
      <rPr>
        <sz val="8"/>
        <color theme="0" tint="-0.249977111117893"/>
        <rFont val="Calibri"/>
        <family val="2"/>
        <scheme val="minor"/>
      </rPr>
      <t xml:space="preserve"> (Filtre : AQ_EXPOCAR_CdParag="CTRORG" AND AQ_EXPOCAR_CdItem="TRADIM")</t>
    </r>
    <r>
      <rPr>
        <sz val="8"/>
        <color theme="7" tint="-0.249977111117893"/>
        <rFont val="Calibri"/>
        <family val="2"/>
        <scheme val="minor"/>
      </rPr>
      <t xml:space="preserve"> ; AQ_EXPOCAR_OuiNon</t>
    </r>
  </si>
  <si>
    <r>
      <t xml:space="preserve">Avez-vous (ou avez-vous eu) régulièrement moins de 48 heures consécutives de repos par semaine ? </t>
    </r>
    <r>
      <rPr>
        <sz val="8"/>
        <color theme="1" tint="0.499984740745262"/>
        <rFont val="Calibri"/>
        <family val="2"/>
        <scheme val="minor"/>
      </rPr>
      <t>O / N</t>
    </r>
  </si>
  <si>
    <t>Do you regularly have (or have you had) less than 48 consecutive hours of rest per week? Y/N</t>
  </si>
  <si>
    <r>
      <rPr>
        <sz val="8"/>
        <color theme="0" tint="-0.249977111117893"/>
        <rFont val="Calibri"/>
        <family val="2"/>
        <scheme val="minor"/>
      </rPr>
      <t xml:space="preserve"> (Filtre : AQ_EXPOCAR_CdParag="CTRORG" AND AQ_EXPOCAR_CdItem="REP48H") </t>
    </r>
    <r>
      <rPr>
        <sz val="8"/>
        <color theme="7" tint="-0.249977111117893"/>
        <rFont val="Calibri"/>
        <family val="2"/>
        <scheme val="minor"/>
      </rPr>
      <t>; AQ_EXPOCAR_OuiNon</t>
    </r>
  </si>
  <si>
    <r>
      <t>Avez-vous (ou avez-vous eu) un travail répétitif sous contrainte de temps (à la chaîne, produit ou pièce qui se déplace, machine à cadence automatique, rythme imposé par une norme stricte...) ?</t>
    </r>
    <r>
      <rPr>
        <sz val="8"/>
        <color theme="1" tint="0.499984740745262"/>
        <rFont val="Calibri"/>
        <family val="2"/>
        <scheme val="minor"/>
      </rPr>
      <t xml:space="preserve"> O / N</t>
    </r>
  </si>
  <si>
    <t>Do you have (or have you had) a repetitive and time-constrained job (line production work, moving product or parts, automatic rate machine, rate imposed by strict standards, etc.)? Y/N</t>
  </si>
  <si>
    <r>
      <rPr>
        <sz val="8"/>
        <color theme="0" tint="-0.249977111117893"/>
        <rFont val="Calibri"/>
        <family val="2"/>
        <scheme val="minor"/>
      </rPr>
      <t xml:space="preserve"> (Filtre : AQ_EXPOCAR_CdParag="CTRORG" AND AQ_EXPOCAR_CdItem="TRAREP") </t>
    </r>
    <r>
      <rPr>
        <sz val="8"/>
        <color theme="7" tint="-0.249977111117893"/>
        <rFont val="Calibri"/>
        <family val="2"/>
        <scheme val="minor"/>
      </rPr>
      <t>; AQ_EXPOCAR_OuiNon</t>
    </r>
  </si>
  <si>
    <r>
      <t>Avez-vous (ou avez-vous eu) un travail posté en horaires alternants (par équipes, brigades, roulements...) ?</t>
    </r>
    <r>
      <rPr>
        <sz val="8"/>
        <color theme="1" tint="0.499984740745262"/>
        <rFont val="Calibri"/>
        <family val="2"/>
        <scheme val="minor"/>
      </rPr>
      <t xml:space="preserve"> O / N</t>
    </r>
  </si>
  <si>
    <t>Do you have (or have you had) an alternating times shift-based job (teams, brigades, rotations, etc.)? Y/N</t>
  </si>
  <si>
    <r>
      <rPr>
        <sz val="8"/>
        <color theme="0" tint="-0.249977111117893"/>
        <rFont val="Calibri"/>
        <family val="2"/>
        <scheme val="minor"/>
      </rPr>
      <t xml:space="preserve"> (Filtre : AQ_EXPOCAR_CdParag="CTRORG" AND AQ_EXPOCAR_CdItem="TRAPOS") </t>
    </r>
    <r>
      <rPr>
        <sz val="8"/>
        <color theme="7" tint="-0.249977111117893"/>
        <rFont val="Calibri"/>
        <family val="2"/>
        <scheme val="minor"/>
      </rPr>
      <t>; AQ_EXPOCAR_OuiNon</t>
    </r>
  </si>
  <si>
    <r>
      <t>Travaillez-vous (ou avez-vous travaillé) dans une ambiance nécessitant parfois d'élever la voix pour parler à un voisin ou à un interlocuteur situé à moins de 2 ou 3 mètres de vous ?</t>
    </r>
    <r>
      <rPr>
        <sz val="8"/>
        <color theme="1" tint="0.499984740745262"/>
        <rFont val="Calibri"/>
        <family val="2"/>
        <scheme val="minor"/>
      </rPr>
      <t xml:space="preserve"> O / N</t>
    </r>
  </si>
  <si>
    <t>Do you work (or have you worked) in an environment occasionally requiring you to raise your voice to be hear by a person located less than 2 or 3 metres from you? Y/N</t>
  </si>
  <si>
    <r>
      <t xml:space="preserve">Travaillez-vous (ou avez-vous travaillé) avec ou près d'outils, de machine ou de véhicules bruyants ? </t>
    </r>
    <r>
      <rPr>
        <sz val="8"/>
        <color theme="1" tint="0.499984740745262"/>
        <rFont val="Calibri"/>
        <family val="2"/>
        <scheme val="minor"/>
      </rPr>
      <t>O / N</t>
    </r>
    <r>
      <rPr>
        <b/>
        <sz val="8"/>
        <rFont val="Calibri"/>
        <family val="2"/>
        <scheme val="minor"/>
      </rPr>
      <t xml:space="preserve"> </t>
    </r>
    <r>
      <rPr>
        <sz val="8"/>
        <color theme="1" tint="0.34998626667073579"/>
        <rFont val="Calibri"/>
        <family val="2"/>
        <scheme val="minor"/>
      </rPr>
      <t>(2009 : Lors de l'un de vos emplois, avez-vous utilité près de vous des outils, des machines ou des véhicules bruyants ?)</t>
    </r>
  </si>
  <si>
    <r>
      <t xml:space="preserve">Do you work (or have you worked) with or in the vicinity of noisy tools, machines or vehicles? Y/N </t>
    </r>
    <r>
      <rPr>
        <sz val="8"/>
        <color theme="1" tint="0.34998626667073579"/>
        <rFont val="Calibri"/>
        <family val="2"/>
        <scheme val="minor"/>
      </rPr>
      <t>(2009: Have you, during one of your jobs, used noisy tools, machines or vehicles?</t>
    </r>
  </si>
  <si>
    <r>
      <rPr>
        <sz val="8"/>
        <color theme="0" tint="-0.249977111117893"/>
        <rFont val="Calibri"/>
        <family val="2"/>
        <scheme val="minor"/>
      </rPr>
      <t xml:space="preserve"> (Filtre : AQ_EXPOCAR_CdParag="BRUITS" AND AQ_EXPOCAR_CdItem="BRUITS")</t>
    </r>
    <r>
      <rPr>
        <sz val="8"/>
        <color theme="7" tint="-0.249977111117893"/>
        <rFont val="Calibri"/>
        <family val="2"/>
        <scheme val="minor"/>
      </rPr>
      <t xml:space="preserve"> ; AQ_EXPOCAR_OuiNon</t>
    </r>
  </si>
  <si>
    <r>
      <t>Au cours de votre vie professionnelle, avez-vous été (ou êtes-vous actuellement) exposé(e) à un travail physiquement pénible ?</t>
    </r>
    <r>
      <rPr>
        <sz val="8"/>
        <color theme="1" tint="0.499984740745262"/>
        <rFont val="Calibri"/>
        <family val="2"/>
        <scheme val="minor"/>
      </rPr>
      <t xml:space="preserve"> O / N</t>
    </r>
  </si>
  <si>
    <t>During your professional life, have you been (or are you currently) exposed to physically difficult work? Y/N</t>
  </si>
  <si>
    <r>
      <rPr>
        <sz val="8"/>
        <color theme="0" tint="-0.249977111117893"/>
        <rFont val="Calibri"/>
        <family val="2"/>
        <scheme val="minor"/>
      </rPr>
      <t>(Filtre : AQ_EXPOCAR_CdParag="TRVPHY" AND AQ_EXPOCAR_CdItem="PHYPEN")</t>
    </r>
    <r>
      <rPr>
        <sz val="8"/>
        <color theme="7" tint="-0.249977111117893"/>
        <rFont val="Calibri"/>
        <family val="2"/>
        <scheme val="minor"/>
      </rPr>
      <t xml:space="preserve"> ; AQ_EXPOCAR_OuiNon</t>
    </r>
  </si>
  <si>
    <r>
      <t xml:space="preserve">Au cours de votre vie professionnelle, avez-vous porté (ou portez-vous actuellement) des charges lourdes ? </t>
    </r>
    <r>
      <rPr>
        <sz val="8"/>
        <color theme="1" tint="0.499984740745262"/>
        <rFont val="Calibri"/>
        <family val="2"/>
        <scheme val="minor"/>
      </rPr>
      <t>O / N</t>
    </r>
  </si>
  <si>
    <t>During your professional life, have you been required (or are you currently required) to carry heavy loads? Y/N</t>
  </si>
  <si>
    <r>
      <rPr>
        <sz val="8"/>
        <color theme="0" tint="-0.249977111117893"/>
        <rFont val="Calibri"/>
        <family val="2"/>
        <scheme val="minor"/>
      </rPr>
      <t>(Filtre : AQ_EXPOCAR_CdParag="TRVPHY" AND AQ_EXPOCAR_CdItem="CHARGE")</t>
    </r>
    <r>
      <rPr>
        <sz val="8"/>
        <color theme="7" tint="-0.249977111117893"/>
        <rFont val="Calibri"/>
        <family val="2"/>
        <scheme val="minor"/>
      </rPr>
      <t xml:space="preserve"> ; AQ_EXPOCAR_OuiNon</t>
    </r>
  </si>
  <si>
    <r>
      <t xml:space="preserve">Expositions à des produits chimiques
</t>
    </r>
    <r>
      <rPr>
        <sz val="8"/>
        <rFont val="Calibri"/>
        <family val="2"/>
        <scheme val="minor"/>
      </rPr>
      <t>Au cours de votre vie professionnelle, avez-vous été (ou êtes-vous actuellement) en contact avec les nuisances suivantes :</t>
    </r>
  </si>
  <si>
    <t>Exhaust gasses (excluding during the home to work trip)</t>
  </si>
  <si>
    <r>
      <t xml:space="preserve">Provenant de Diesel : </t>
    </r>
    <r>
      <rPr>
        <sz val="8"/>
        <color theme="1" tint="0.499984740745262"/>
        <rFont val="Calibri"/>
        <family val="2"/>
        <scheme val="minor"/>
      </rPr>
      <t>O / N / Ne sait pas</t>
    </r>
  </si>
  <si>
    <t>From Diesel engines: Y/N/Don't know</t>
  </si>
  <si>
    <r>
      <rPr>
        <sz val="8"/>
        <color theme="0" tint="-0.249977111117893"/>
        <rFont val="Calibri"/>
        <family val="2"/>
        <scheme val="minor"/>
      </rPr>
      <t>(Filtre : AQ_EXPOCAR_CdItem="GAZECH" AND AQ_EXPOCAR_CdsSItem="DIESEL")</t>
    </r>
    <r>
      <rPr>
        <sz val="8"/>
        <color theme="7" tint="-0.249977111117893"/>
        <rFont val="Calibri"/>
        <family val="2"/>
        <scheme val="minor"/>
      </rPr>
      <t xml:space="preserve"> ; AQ_EXPOCAR_OuiNon</t>
    </r>
  </si>
  <si>
    <t>From Petrol engines: Y/N/Don't know</t>
  </si>
  <si>
    <r>
      <rPr>
        <sz val="8"/>
        <color theme="0" tint="-0.249977111117893"/>
        <rFont val="Calibri"/>
        <family val="2"/>
        <scheme val="minor"/>
      </rPr>
      <t>(Filtre : AQ_EXPOCAR_CdItem="GAZECH" AND AQ_EXPOCAR_CdsSItem="ESSENCE")</t>
    </r>
    <r>
      <rPr>
        <sz val="8"/>
        <color theme="7" tint="-0.249977111117893"/>
        <rFont val="Calibri"/>
        <family val="2"/>
        <scheme val="minor"/>
      </rPr>
      <t xml:space="preserve"> ; AQ_EXPOCAR_OuiNon</t>
    </r>
  </si>
  <si>
    <t>Solvents, diluents, degreasing agents (excluding soap) or disinfectants (for cleaning equipment or your hands), such as:</t>
  </si>
  <si>
    <r>
      <t xml:space="preserve">a) Essence : </t>
    </r>
    <r>
      <rPr>
        <sz val="8"/>
        <color theme="1" tint="0.499984740745262"/>
        <rFont val="Calibri"/>
        <family val="2"/>
        <scheme val="minor"/>
      </rPr>
      <t>O / N / Ne sait pas</t>
    </r>
  </si>
  <si>
    <t>a) Petrol: Y/N/Don't know</t>
  </si>
  <si>
    <r>
      <rPr>
        <sz val="8"/>
        <color theme="0" tint="-0.249977111117893"/>
        <rFont val="Calibri"/>
        <family val="2"/>
        <scheme val="minor"/>
      </rPr>
      <t>(Filtre : AQ_EXPOCAR_CdItem="SOLVAN" AND AQ_EXPOCAR_CdsSItem="ESSENCE")</t>
    </r>
    <r>
      <rPr>
        <sz val="8"/>
        <color theme="7" tint="-0.249977111117893"/>
        <rFont val="Calibri"/>
        <family val="2"/>
        <scheme val="minor"/>
      </rPr>
      <t xml:space="preserve"> ; AQ_EXPOCAR_OuiNon</t>
    </r>
  </si>
  <si>
    <r>
      <t xml:space="preserve">b) Trichloréthylène : </t>
    </r>
    <r>
      <rPr>
        <sz val="8"/>
        <color theme="1" tint="0.499984740745262"/>
        <rFont val="Calibri"/>
        <family val="2"/>
        <scheme val="minor"/>
      </rPr>
      <t>O / N / Ne sait pas</t>
    </r>
  </si>
  <si>
    <t>b) Trichlorethylene: Y/N/Don't know</t>
  </si>
  <si>
    <r>
      <rPr>
        <sz val="8"/>
        <color theme="0" tint="-0.249977111117893"/>
        <rFont val="Calibri"/>
        <family val="2"/>
        <scheme val="minor"/>
      </rPr>
      <t>(Filtre : AQ_EXPOCAR_CdItem="SOLVAN" AND AQ_EXPOCAR_CdsSItem="TRICHLO")</t>
    </r>
    <r>
      <rPr>
        <sz val="8"/>
        <color theme="7" tint="-0.249977111117893"/>
        <rFont val="Calibri"/>
        <family val="2"/>
        <scheme val="minor"/>
      </rPr>
      <t xml:space="preserve"> ; AQ_EXPOCAR_OuiNon</t>
    </r>
  </si>
  <si>
    <r>
      <t xml:space="preserve">c) White spirit : </t>
    </r>
    <r>
      <rPr>
        <sz val="8"/>
        <color theme="1" tint="0.499984740745262"/>
        <rFont val="Calibri"/>
        <family val="2"/>
        <scheme val="minor"/>
      </rPr>
      <t>O / N / Ne sait pas</t>
    </r>
  </si>
  <si>
    <t>c) White spirit: Y/N/Don't know</t>
  </si>
  <si>
    <r>
      <rPr>
        <sz val="8"/>
        <color theme="0" tint="-0.249977111117893"/>
        <rFont val="Calibri"/>
        <family val="2"/>
        <scheme val="minor"/>
      </rPr>
      <t>(Filtre : AQ_EXPOCAR_CdItem="SOLVAN" AND AQ_EXPOCAR_CdsSItem="WHITESPIRIT")</t>
    </r>
    <r>
      <rPr>
        <sz val="8"/>
        <color theme="7" tint="-0.249977111117893"/>
        <rFont val="Calibri"/>
        <family val="2"/>
        <scheme val="minor"/>
      </rPr>
      <t xml:space="preserve"> ; AQ_EXPOCAR_OuiNon</t>
    </r>
  </si>
  <si>
    <r>
      <t xml:space="preserve">d) Diluant cellulosique : </t>
    </r>
    <r>
      <rPr>
        <sz val="8"/>
        <color theme="1" tint="0.499984740745262"/>
        <rFont val="Calibri"/>
        <family val="2"/>
        <scheme val="minor"/>
      </rPr>
      <t>O / N / Ne sait pas</t>
    </r>
  </si>
  <si>
    <t>d) Cellulose diluent: Y/N/Don't know</t>
  </si>
  <si>
    <r>
      <rPr>
        <sz val="8"/>
        <color theme="0" tint="-0.249977111117893"/>
        <rFont val="Calibri"/>
        <family val="2"/>
        <scheme val="minor"/>
      </rPr>
      <t>(Filtre : AQ_EXPOCAR_CdItem="SOLVAN" AND AQ_EXPOCAR_CdsSItem="CELLULOSIQUE")</t>
    </r>
    <r>
      <rPr>
        <sz val="8"/>
        <color theme="7" tint="-0.249977111117893"/>
        <rFont val="Calibri"/>
        <family val="2"/>
        <scheme val="minor"/>
      </rPr>
      <t xml:space="preserve"> ; AQ_EXPOCAR_OuiNon</t>
    </r>
  </si>
  <si>
    <r>
      <t xml:space="preserve">e) Formaldéhyde (formol) : </t>
    </r>
    <r>
      <rPr>
        <sz val="8"/>
        <color theme="1" tint="0.499984740745262"/>
        <rFont val="Calibri"/>
        <family val="2"/>
        <scheme val="minor"/>
      </rPr>
      <t>O / N / Ne sait pas</t>
    </r>
  </si>
  <si>
    <t>e) Formaldehyde: Y/N/Don't know</t>
  </si>
  <si>
    <r>
      <rPr>
        <sz val="8"/>
        <color theme="0" tint="-0.249977111117893"/>
        <rFont val="Calibri"/>
        <family val="2"/>
        <scheme val="minor"/>
      </rPr>
      <t>(Filtre : AQ_EXPOCAR_CdItem="SOLVAN" AND AQ_EXPOCAR_CdsSItem="FORMALDEIDE")</t>
    </r>
    <r>
      <rPr>
        <sz val="8"/>
        <color theme="7" tint="-0.249977111117893"/>
        <rFont val="Calibri"/>
        <family val="2"/>
        <scheme val="minor"/>
      </rPr>
      <t xml:space="preserve"> ; AQ_EXPOCAR_OuiNon</t>
    </r>
  </si>
  <si>
    <t>f) Other solvents, specify:</t>
  </si>
  <si>
    <r>
      <rPr>
        <sz val="8"/>
        <color theme="0" tint="-0.249977111117893"/>
        <rFont val="Calibri"/>
        <family val="2"/>
        <scheme val="minor"/>
      </rPr>
      <t>(Filtre : AQ_EXPOCAR_CdItem="SOLVAN" AND AQ_EXPOCAR_CdsSItem="AUTRES")</t>
    </r>
    <r>
      <rPr>
        <sz val="8"/>
        <color theme="7" tint="-0.249977111117893"/>
        <rFont val="Calibri"/>
        <family val="2"/>
        <scheme val="minor"/>
      </rPr>
      <t xml:space="preserve"> ; AQ_EXPOCAR_OuiNon ; AQ_EXPOCAR_AutresPs  ;AQ_EXPOCAR_AutresPs2 ; AQ_EXPOCAR_AutresPs3</t>
    </r>
  </si>
  <si>
    <t>Fumes:</t>
  </si>
  <si>
    <r>
      <t xml:space="preserve">a) Fumées de soudage, brasage, oxycoupage : </t>
    </r>
    <r>
      <rPr>
        <sz val="8"/>
        <color theme="1" tint="0.499984740745262"/>
        <rFont val="Calibri"/>
        <family val="2"/>
        <scheme val="minor"/>
      </rPr>
      <t>O / N / Ne sait pas</t>
    </r>
  </si>
  <si>
    <t>a) Welding, brazing or oxygen cutting fumes: Y/N/Don't know</t>
  </si>
  <si>
    <r>
      <rPr>
        <sz val="8"/>
        <color theme="0" tint="-0.249977111117893"/>
        <rFont val="Calibri"/>
        <family val="2"/>
        <scheme val="minor"/>
      </rPr>
      <t>(Filtre : AQ_EXPOCAR_CdItem="FUMEE" AND AQ_EXPOCAR_CdsSItem="SOUDAGE")</t>
    </r>
    <r>
      <rPr>
        <sz val="8"/>
        <color theme="7" tint="-0.249977111117893"/>
        <rFont val="Calibri"/>
        <family val="2"/>
        <scheme val="minor"/>
      </rPr>
      <t xml:space="preserve"> ; AQ_EXPOCAR_OuiNon</t>
    </r>
  </si>
  <si>
    <r>
      <t xml:space="preserve">b) Fumées de matières plastiques ou caoutchouc : </t>
    </r>
    <r>
      <rPr>
        <sz val="8"/>
        <color theme="1" tint="0.499984740745262"/>
        <rFont val="Calibri"/>
        <family val="2"/>
        <scheme val="minor"/>
      </rPr>
      <t>O / N / Ne sait pas</t>
    </r>
  </si>
  <si>
    <t>b) Plastic or rubber fumes: Y/N/Don't know</t>
  </si>
  <si>
    <r>
      <rPr>
        <sz val="8"/>
        <color theme="0" tint="-0.249977111117893"/>
        <rFont val="Calibri"/>
        <family val="2"/>
        <scheme val="minor"/>
      </rPr>
      <t>(Filtre : AQ_EXPOCAR_CdItem="FUMEE" AND AQ_EXPOCAR_CdsSItem="PLASTIQUE")</t>
    </r>
    <r>
      <rPr>
        <sz val="8"/>
        <color theme="7" tint="-0.249977111117893"/>
        <rFont val="Calibri"/>
        <family val="2"/>
        <scheme val="minor"/>
      </rPr>
      <t xml:space="preserve"> ; AQ_EXPOCAR_OuiNon</t>
    </r>
  </si>
  <si>
    <r>
      <t xml:space="preserve">c) Fumées dues au chauffage ou à la combustion d’autres matériaux (bois, charbon….) : </t>
    </r>
    <r>
      <rPr>
        <sz val="8"/>
        <color theme="1" tint="0.499984740745262"/>
        <rFont val="Calibri"/>
        <family val="2"/>
        <scheme val="minor"/>
      </rPr>
      <t>O / N / Ne sait pas</t>
    </r>
  </si>
  <si>
    <t>c) Fumes generated by heating or burning other materials (wood, coal, etc.) : Y/N/Don't know</t>
  </si>
  <si>
    <r>
      <rPr>
        <sz val="8"/>
        <color theme="0" tint="-0.249977111117893"/>
        <rFont val="Calibri"/>
        <family val="2"/>
        <scheme val="minor"/>
      </rPr>
      <t>(Filtre : AQ_EXPOCAR_CdItem="FUMEE" AND AQ_EXPOCAR_CdsSItem="CHAUFFAGE")</t>
    </r>
    <r>
      <rPr>
        <sz val="8"/>
        <color theme="7" tint="-0.249977111117893"/>
        <rFont val="Calibri"/>
        <family val="2"/>
        <scheme val="minor"/>
      </rPr>
      <t xml:space="preserve"> ; AQ_EXPOCAR_OuiNon</t>
    </r>
  </si>
  <si>
    <t>Poussières :</t>
  </si>
  <si>
    <t xml:space="preserve">Dust:  </t>
  </si>
  <si>
    <t>a) Dust from construction materials</t>
  </si>
  <si>
    <r>
      <t xml:space="preserve">Poussières de ciment : </t>
    </r>
    <r>
      <rPr>
        <sz val="8"/>
        <color theme="1" tint="0.499984740745262"/>
        <rFont val="Calibri"/>
        <family val="2"/>
        <scheme val="minor"/>
      </rPr>
      <t>O / N / Ne sait pas</t>
    </r>
  </si>
  <si>
    <t>Cement dust: Y/N/Don't know</t>
  </si>
  <si>
    <r>
      <rPr>
        <sz val="8"/>
        <color theme="0" tint="-0.249977111117893"/>
        <rFont val="Calibri"/>
        <family val="2"/>
        <scheme val="minor"/>
      </rPr>
      <t>(Filtre : AQ_EXPOCAR_CdItem="POUSSI" AND AQ_EXPOCAR_CdsSItem="CIMENT")</t>
    </r>
    <r>
      <rPr>
        <sz val="8"/>
        <color theme="7" tint="-0.249977111117893"/>
        <rFont val="Calibri"/>
        <family val="2"/>
        <scheme val="minor"/>
      </rPr>
      <t xml:space="preserve"> ; AQ_EXPOCAR_OuiNon</t>
    </r>
  </si>
  <si>
    <r>
      <t xml:space="preserve">Poussières de fibro-ciment : </t>
    </r>
    <r>
      <rPr>
        <sz val="8"/>
        <color theme="1" tint="0.499984740745262"/>
        <rFont val="Calibri"/>
        <family val="2"/>
        <scheme val="minor"/>
      </rPr>
      <t>O / N / Ne sait pas</t>
    </r>
  </si>
  <si>
    <t>Asbestos-cement dust: Y/N/Don't know</t>
  </si>
  <si>
    <r>
      <rPr>
        <sz val="8"/>
        <color theme="0" tint="-0.249977111117893"/>
        <rFont val="Calibri"/>
        <family val="2"/>
        <scheme val="minor"/>
      </rPr>
      <t>(Filtre : AQ_EXPOCAR_CdItem="POUSSI" AND AQ_EXPOCAR_CdsSItem="FIBROCIMENT")</t>
    </r>
    <r>
      <rPr>
        <sz val="8"/>
        <color theme="7" tint="-0.249977111117893"/>
        <rFont val="Calibri"/>
        <family val="2"/>
        <scheme val="minor"/>
      </rPr>
      <t xml:space="preserve"> ; AQ_EXPOCAR_OuiNon</t>
    </r>
  </si>
  <si>
    <r>
      <t xml:space="preserve">Poussières de sable : </t>
    </r>
    <r>
      <rPr>
        <sz val="8"/>
        <color theme="1" tint="0.499984740745262"/>
        <rFont val="Calibri"/>
        <family val="2"/>
        <scheme val="minor"/>
      </rPr>
      <t>O / N / Ne sait pas</t>
    </r>
  </si>
  <si>
    <t>Sand dust: Y/N/Don't know</t>
  </si>
  <si>
    <r>
      <rPr>
        <sz val="8"/>
        <color theme="0" tint="-0.249977111117893"/>
        <rFont val="Calibri"/>
        <family val="2"/>
        <scheme val="minor"/>
      </rPr>
      <t>(Filtre : AQ_EXPOCAR_CdItem="POUSSI" AND AQ_EXPOCAR_CdsSItem="SABLE")</t>
    </r>
    <r>
      <rPr>
        <sz val="8"/>
        <color theme="7" tint="-0.249977111117893"/>
        <rFont val="Calibri"/>
        <family val="2"/>
        <scheme val="minor"/>
      </rPr>
      <t xml:space="preserve"> ; AQ_EXPOCAR_OuiNon</t>
    </r>
  </si>
  <si>
    <r>
      <t xml:space="preserve">Poussières de béton sec : </t>
    </r>
    <r>
      <rPr>
        <sz val="8"/>
        <color theme="1" tint="0.499984740745262"/>
        <rFont val="Calibri"/>
        <family val="2"/>
        <scheme val="minor"/>
      </rPr>
      <t>O / N / Ne sait pas</t>
    </r>
  </si>
  <si>
    <t>No-slump concrete dust: Y/N/Don't know</t>
  </si>
  <si>
    <r>
      <rPr>
        <sz val="8"/>
        <color theme="0" tint="-0.249977111117893"/>
        <rFont val="Calibri"/>
        <family val="2"/>
        <scheme val="minor"/>
      </rPr>
      <t>(Filtre : AQ_EXPOCAR_CdItem="POUSSI" AND AQ_EXPOCAR_CdsSItem="BETONSEC")</t>
    </r>
    <r>
      <rPr>
        <sz val="8"/>
        <color theme="7" tint="-0.249977111117893"/>
        <rFont val="Calibri"/>
        <family val="2"/>
        <scheme val="minor"/>
      </rPr>
      <t xml:space="preserve"> ; AQ_EXPOCAR_OuiNon</t>
    </r>
  </si>
  <si>
    <t>b) Metal dust:</t>
  </si>
  <si>
    <r>
      <t xml:space="preserve">Poussières de fer, fonte ou acier doux : </t>
    </r>
    <r>
      <rPr>
        <sz val="8"/>
        <color theme="1" tint="0.499984740745262"/>
        <rFont val="Calibri"/>
        <family val="2"/>
        <scheme val="minor"/>
      </rPr>
      <t>O / N / Ne sait pas</t>
    </r>
  </si>
  <si>
    <t>Iron, cast iron or low-carbon steel dust: Y/N/Don't know</t>
  </si>
  <si>
    <r>
      <rPr>
        <sz val="8"/>
        <color theme="0" tint="-0.249977111117893"/>
        <rFont val="Calibri"/>
        <family val="2"/>
        <scheme val="minor"/>
      </rPr>
      <t>(Filtre : AQ_EXPOCAR_CdItem="POUSSI" AND AQ_EXPOCAR_CdsSItem="FER")</t>
    </r>
    <r>
      <rPr>
        <sz val="8"/>
        <color theme="7" tint="-0.249977111117893"/>
        <rFont val="Calibri"/>
        <family val="2"/>
        <scheme val="minor"/>
      </rPr>
      <t xml:space="preserve"> ; AQ_EXPOCAR_OuiNon</t>
    </r>
  </si>
  <si>
    <r>
      <t xml:space="preserve">Poussières d’inox : </t>
    </r>
    <r>
      <rPr>
        <sz val="8"/>
        <color theme="1" tint="0.499984740745262"/>
        <rFont val="Calibri"/>
        <family val="2"/>
        <scheme val="minor"/>
      </rPr>
      <t>O / N / Ne sait pas</t>
    </r>
  </si>
  <si>
    <t>Stainless steel dust: Y/N/Don't know</t>
  </si>
  <si>
    <r>
      <rPr>
        <sz val="8"/>
        <color theme="0" tint="-0.249977111117893"/>
        <rFont val="Calibri"/>
        <family val="2"/>
        <scheme val="minor"/>
      </rPr>
      <t>(Filtre : AQ_EXPOCAR_CdItem="POUSSI" AND AQ_EXPOCAR_CdsSItem="INOX")</t>
    </r>
    <r>
      <rPr>
        <sz val="8"/>
        <color theme="7" tint="-0.249977111117893"/>
        <rFont val="Calibri"/>
        <family val="2"/>
        <scheme val="minor"/>
      </rPr>
      <t xml:space="preserve"> ; AQ_EXPOCAR_OuiNon</t>
    </r>
  </si>
  <si>
    <r>
      <t xml:space="preserve">Poussières de cuivre : </t>
    </r>
    <r>
      <rPr>
        <sz val="8"/>
        <color theme="1" tint="0.499984740745262"/>
        <rFont val="Calibri"/>
        <family val="2"/>
        <scheme val="minor"/>
      </rPr>
      <t>O / N / Ne sait pas</t>
    </r>
  </si>
  <si>
    <t>Copper dust: Y/N/Don't know</t>
  </si>
  <si>
    <r>
      <rPr>
        <sz val="8"/>
        <color theme="0" tint="-0.249977111117893"/>
        <rFont val="Calibri"/>
        <family val="2"/>
        <scheme val="minor"/>
      </rPr>
      <t>(Filtre : AQ_EXPOCAR_CdItem="POUSSI" AND AQ_EXPOCAR_CdsSItem="CUIVRE")</t>
    </r>
    <r>
      <rPr>
        <sz val="8"/>
        <color theme="7" tint="-0.249977111117893"/>
        <rFont val="Calibri"/>
        <family val="2"/>
        <scheme val="minor"/>
      </rPr>
      <t xml:space="preserve"> ; AQ_EXPOCAR_OuiNon</t>
    </r>
  </si>
  <si>
    <r>
      <t xml:space="preserve">Poussières d’autres métaux : </t>
    </r>
    <r>
      <rPr>
        <sz val="8"/>
        <color theme="1" tint="0.499984740745262"/>
        <rFont val="Calibri"/>
        <family val="2"/>
        <scheme val="minor"/>
      </rPr>
      <t>O / N / Ne sait pas</t>
    </r>
  </si>
  <si>
    <t>Dust from other metals: Y/N/Don't know</t>
  </si>
  <si>
    <r>
      <t xml:space="preserve">c) Poussières de matières plastiques ou caoutchouc : </t>
    </r>
    <r>
      <rPr>
        <sz val="8"/>
        <color theme="1" tint="0.499984740745262"/>
        <rFont val="Calibri"/>
        <family val="2"/>
        <scheme val="minor"/>
      </rPr>
      <t>O / N / Ne sait pas</t>
    </r>
  </si>
  <si>
    <t>b) Plastic or rubber dust: Y/N/Don't know</t>
  </si>
  <si>
    <r>
      <rPr>
        <sz val="8"/>
        <color theme="0" tint="-0.249977111117893"/>
        <rFont val="Calibri"/>
        <family val="2"/>
        <scheme val="minor"/>
      </rPr>
      <t>(Filtre : AQ_EXPOCAR_CdItem="POUSSI" AND AQ_EXPOCAR_CdsSItem="PLASTIQUE")</t>
    </r>
    <r>
      <rPr>
        <sz val="8"/>
        <color theme="7" tint="-0.249977111117893"/>
        <rFont val="Calibri"/>
        <family val="2"/>
        <scheme val="minor"/>
      </rPr>
      <t xml:space="preserve"> ; AQ_EXPOCAR_OuiNon</t>
    </r>
  </si>
  <si>
    <r>
      <t xml:space="preserve">d) Poussières de charbon : </t>
    </r>
    <r>
      <rPr>
        <sz val="8"/>
        <color theme="1" tint="0.499984740745262"/>
        <rFont val="Calibri"/>
        <family val="2"/>
        <scheme val="minor"/>
      </rPr>
      <t>O / N / Ne sait pas</t>
    </r>
  </si>
  <si>
    <t>d) Coal dust: Y/N/Don't know</t>
  </si>
  <si>
    <r>
      <rPr>
        <sz val="8"/>
        <color theme="0" tint="-0.249977111117893"/>
        <rFont val="Calibri"/>
        <family val="2"/>
        <scheme val="minor"/>
      </rPr>
      <t>(Filtre : AQ_EXPOCAR_CdItem="POUSSI" AND AQ_EXPOCAR_CdsSItem="CHARBON")</t>
    </r>
    <r>
      <rPr>
        <sz val="8"/>
        <color theme="7" tint="-0.249977111117893"/>
        <rFont val="Calibri"/>
        <family val="2"/>
        <scheme val="minor"/>
      </rPr>
      <t xml:space="preserve"> ; AQ_EXPOCAR_OuiNon</t>
    </r>
  </si>
  <si>
    <r>
      <t xml:space="preserve">e) Poussières de bois : </t>
    </r>
    <r>
      <rPr>
        <sz val="8"/>
        <color theme="1" tint="0.499984740745262"/>
        <rFont val="Calibri"/>
        <family val="2"/>
        <scheme val="minor"/>
      </rPr>
      <t>O / N / Ne sait pas</t>
    </r>
  </si>
  <si>
    <t>e) Wood dust: Y/N/Don't know</t>
  </si>
  <si>
    <r>
      <rPr>
        <sz val="8"/>
        <color theme="0" tint="-0.249977111117893"/>
        <rFont val="Calibri"/>
        <family val="2"/>
        <scheme val="minor"/>
      </rPr>
      <t>(Filtre : AQ_EXPOCAR_CdItem="POUSSI" AND AQ_EXPOCAR_CdsSItem="BOIS")</t>
    </r>
    <r>
      <rPr>
        <sz val="8"/>
        <color theme="7" tint="-0.249977111117893"/>
        <rFont val="Calibri"/>
        <family val="2"/>
        <scheme val="minor"/>
      </rPr>
      <t xml:space="preserve"> ; AQ_EXPOCAR_OuiNon</t>
    </r>
  </si>
  <si>
    <r>
      <t xml:space="preserve">f) Poussières de textile : </t>
    </r>
    <r>
      <rPr>
        <sz val="8"/>
        <color theme="1" tint="0.499984740745262"/>
        <rFont val="Calibri"/>
        <family val="2"/>
        <scheme val="minor"/>
      </rPr>
      <t>O / N / Ne sait pas</t>
    </r>
  </si>
  <si>
    <t>f) Textile dust: Y/N/Don't know</t>
  </si>
  <si>
    <r>
      <rPr>
        <sz val="8"/>
        <color theme="0" tint="-0.249977111117893"/>
        <rFont val="Calibri"/>
        <family val="2"/>
        <scheme val="minor"/>
      </rPr>
      <t>(Filtre : AQ_EXPOCAR_CdItem="POUSSI" AND AQ_EXPOCAR_CdsSItem="TEXTILE")</t>
    </r>
    <r>
      <rPr>
        <sz val="8"/>
        <color theme="7" tint="-0.249977111117893"/>
        <rFont val="Calibri"/>
        <family val="2"/>
        <scheme val="minor"/>
      </rPr>
      <t xml:space="preserve"> ; AQ_EXPOCAR_OuiNon</t>
    </r>
  </si>
  <si>
    <r>
      <t>g) Autres poussières, précisez : </t>
    </r>
    <r>
      <rPr>
        <sz val="8"/>
        <color theme="1" tint="0.499984740745262"/>
        <rFont val="Calibri"/>
        <family val="2"/>
        <scheme val="minor"/>
      </rPr>
      <t>O / N / Ne sait pas</t>
    </r>
  </si>
  <si>
    <t>g) Other dust, specify: : Y/N/Don't know</t>
  </si>
  <si>
    <r>
      <t xml:space="preserve">Huiles et graisses (huiles de coupe, huiles moteur, huiles hydrauliques, etc.) : 
</t>
    </r>
    <r>
      <rPr>
        <sz val="8"/>
        <color theme="1" tint="0.499984740745262"/>
        <rFont val="Calibri"/>
        <family val="2"/>
        <scheme val="minor"/>
      </rPr>
      <t>O / N / Ne sait pas</t>
    </r>
  </si>
  <si>
    <t>Oil and grease (cutting fluids, engine oil, hydraulic oils, etc.): Y/N/Don't know</t>
  </si>
  <si>
    <r>
      <rPr>
        <sz val="8"/>
        <color theme="0" tint="-0.249977111117893"/>
        <rFont val="Calibri"/>
        <family val="2"/>
        <scheme val="minor"/>
      </rPr>
      <t>(Filtre : AQ_EXPOCAR_CdParag="CHIMIC" AND AQ_EXPOCAR_CdItem="HUILES")</t>
    </r>
    <r>
      <rPr>
        <sz val="8"/>
        <color theme="7" tint="-0.249977111117893"/>
        <rFont val="Calibri"/>
        <family val="2"/>
        <scheme val="minor"/>
      </rPr>
      <t xml:space="preserve"> ; AQ_EXPOCAR_OuiNon</t>
    </r>
  </si>
  <si>
    <t>Fuel:</t>
  </si>
  <si>
    <r>
      <t xml:space="preserve">a) Gasoil : </t>
    </r>
    <r>
      <rPr>
        <sz val="8"/>
        <color theme="1" tint="0.499984740745262"/>
        <rFont val="Calibri"/>
        <family val="2"/>
        <scheme val="minor"/>
      </rPr>
      <t>O / N / Ne sait pas</t>
    </r>
  </si>
  <si>
    <t>a) Diesel oil: Y/N/Don't know</t>
  </si>
  <si>
    <r>
      <rPr>
        <sz val="8"/>
        <color theme="0" tint="-0.249977111117893"/>
        <rFont val="Calibri"/>
        <family val="2"/>
        <scheme val="minor"/>
      </rPr>
      <t>(Filtre : AQ_EXPOCAR_CdItem="CARBUR" AND AQ_EXPOCAR_CdsSItem="GASOIL")</t>
    </r>
    <r>
      <rPr>
        <sz val="8"/>
        <color theme="7" tint="-0.249977111117893"/>
        <rFont val="Calibri"/>
        <family val="2"/>
        <scheme val="minor"/>
      </rPr>
      <t xml:space="preserve"> ; AQ_EXPOCAR_OuiNon</t>
    </r>
  </si>
  <si>
    <r>
      <t xml:space="preserve">b) Essence : </t>
    </r>
    <r>
      <rPr>
        <sz val="8"/>
        <color theme="1" tint="0.499984740745262"/>
        <rFont val="Calibri"/>
        <family val="2"/>
        <scheme val="minor"/>
      </rPr>
      <t>O / N / Ne sait pas</t>
    </r>
  </si>
  <si>
    <t>b) Petrol: Y/N/Don't know</t>
  </si>
  <si>
    <r>
      <rPr>
        <sz val="8"/>
        <color theme="0" tint="-0.249977111117893"/>
        <rFont val="Calibri"/>
        <family val="2"/>
        <scheme val="minor"/>
      </rPr>
      <t>(Filtre : AQ_EXPOCAR_CdItem="CARBUR" AND AQ_EXPOCAR_CdsSItem="ESSENCE")</t>
    </r>
    <r>
      <rPr>
        <sz val="8"/>
        <color theme="7" tint="-0.249977111117893"/>
        <rFont val="Calibri"/>
        <family val="2"/>
        <scheme val="minor"/>
      </rPr>
      <t xml:space="preserve"> ; AQ_EXPOCAR_OuiNon</t>
    </r>
  </si>
  <si>
    <t>Other nuisances:</t>
  </si>
  <si>
    <r>
      <t xml:space="preserve">a) Pesticides (désherbants, insecticides, fongicides) : </t>
    </r>
    <r>
      <rPr>
        <sz val="8"/>
        <color theme="1" tint="0.499984740745262"/>
        <rFont val="Calibri"/>
        <family val="2"/>
        <scheme val="minor"/>
      </rPr>
      <t>O / N / Ne sait pas</t>
    </r>
  </si>
  <si>
    <t>a) Pesticides (weed killers, insecticides, fungicides): Y/N/Don't know: Y/N/Don't know</t>
  </si>
  <si>
    <r>
      <rPr>
        <sz val="8"/>
        <color theme="0" tint="-0.249977111117893"/>
        <rFont val="Calibri"/>
        <family val="2"/>
        <scheme val="minor"/>
      </rPr>
      <t>(Filtre : AQ_EXPOCAR_CdItem="AUTRES" AND AQ_EXPOCAR_CdsSItem="PESTICIDES")</t>
    </r>
    <r>
      <rPr>
        <sz val="8"/>
        <color theme="7" tint="-0.249977111117893"/>
        <rFont val="Calibri"/>
        <family val="2"/>
        <scheme val="minor"/>
      </rPr>
      <t xml:space="preserve"> ; AQ_EXPOCAR_OuiNon</t>
    </r>
  </si>
  <si>
    <r>
      <t xml:space="preserve">b) Engrais : </t>
    </r>
    <r>
      <rPr>
        <sz val="8"/>
        <color theme="1" tint="0.499984740745262"/>
        <rFont val="Calibri"/>
        <family val="2"/>
        <scheme val="minor"/>
      </rPr>
      <t>O / N / Ne sait pas</t>
    </r>
  </si>
  <si>
    <t>b) Fertilizers: Y/N/Don't know</t>
  </si>
  <si>
    <r>
      <rPr>
        <sz val="8"/>
        <color theme="0" tint="-0.249977111117893"/>
        <rFont val="Calibri"/>
        <family val="2"/>
        <scheme val="minor"/>
      </rPr>
      <t>(Filtre : AQ_EXPOCAR_CdItem="AUTRES" AND AQ_EXPOCAR_CdsSItem="ENGRAIS")</t>
    </r>
    <r>
      <rPr>
        <sz val="8"/>
        <color theme="7" tint="-0.249977111117893"/>
        <rFont val="Calibri"/>
        <family val="2"/>
        <scheme val="minor"/>
      </rPr>
      <t xml:space="preserve"> ; AQ_EXPOCAR_OuiNon</t>
    </r>
  </si>
  <si>
    <r>
      <t xml:space="preserve">d) Colles ou adhésifs : </t>
    </r>
    <r>
      <rPr>
        <sz val="8"/>
        <color theme="1" tint="0.499984740745262"/>
        <rFont val="Calibri"/>
        <family val="2"/>
        <scheme val="minor"/>
      </rPr>
      <t>O / N / Ne sait pas</t>
    </r>
  </si>
  <si>
    <t>d) Glues or adhesives: Y/N/Don't know</t>
  </si>
  <si>
    <r>
      <rPr>
        <sz val="8"/>
        <color theme="0" tint="-0.249977111117893"/>
        <rFont val="Calibri"/>
        <family val="2"/>
        <scheme val="minor"/>
      </rPr>
      <t>(Filtre : AQ_EXPOCAR_CdItem="AUTRES" AND AQ_EXPOCAR_CdsSItem="COLLES")</t>
    </r>
    <r>
      <rPr>
        <sz val="8"/>
        <color theme="7" tint="-0.249977111117893"/>
        <rFont val="Calibri"/>
        <family val="2"/>
        <scheme val="minor"/>
      </rPr>
      <t xml:space="preserve"> ; AQ_EXPOCAR_OuiNon</t>
    </r>
  </si>
  <si>
    <r>
      <t xml:space="preserve">e) Amiante : </t>
    </r>
    <r>
      <rPr>
        <sz val="8"/>
        <color theme="1" tint="0.499984740745262"/>
        <rFont val="Calibri"/>
        <family val="2"/>
        <scheme val="minor"/>
      </rPr>
      <t>O / N / Ne sait pas</t>
    </r>
  </si>
  <si>
    <t>e) Asbestos: Y/N/Don't know</t>
  </si>
  <si>
    <r>
      <rPr>
        <sz val="8"/>
        <color theme="0" tint="-0.249977111117893"/>
        <rFont val="Calibri"/>
        <family val="2"/>
        <scheme val="minor"/>
      </rPr>
      <t>(Filtre : AQ_EXPOCAR_CdItem="AUTRES" AND AQ_EXPOCAR_CdsSItem="AMIANTE")</t>
    </r>
    <r>
      <rPr>
        <sz val="8"/>
        <color theme="7" tint="-0.249977111117893"/>
        <rFont val="Calibri"/>
        <family val="2"/>
        <scheme val="minor"/>
      </rPr>
      <t xml:space="preserve"> ; AQ_EXPOCAR_OuiNon</t>
    </r>
  </si>
  <si>
    <r>
      <t xml:space="preserve">f) Laine de verre ou de roche : </t>
    </r>
    <r>
      <rPr>
        <sz val="8"/>
        <color theme="1" tint="0.499984740745262"/>
        <rFont val="Calibri"/>
        <family val="2"/>
        <scheme val="minor"/>
      </rPr>
      <t>O / N / Ne sait pas</t>
    </r>
  </si>
  <si>
    <t>f) Glass wool or rock wool: Y/N/Don't know</t>
  </si>
  <si>
    <r>
      <rPr>
        <sz val="8"/>
        <color theme="0" tint="-0.249977111117893"/>
        <rFont val="Calibri"/>
        <family val="2"/>
        <scheme val="minor"/>
      </rPr>
      <t>(Filtre : AQ_EXPOCAR_CdItem="AUTRES" AND AQ_EXPOCAR_CdsSItem="LAINEVERRE")</t>
    </r>
    <r>
      <rPr>
        <sz val="8"/>
        <color theme="7" tint="-0.249977111117893"/>
        <rFont val="Calibri"/>
        <family val="2"/>
        <scheme val="minor"/>
      </rPr>
      <t xml:space="preserve"> ; AQ_EXPOCAR_OuiNon</t>
    </r>
  </si>
  <si>
    <r>
      <t xml:space="preserve">g) Matériaux d’isolation (autres qu’amiante et laine de verre) : </t>
    </r>
    <r>
      <rPr>
        <sz val="8"/>
        <color theme="1" tint="0.499984740745262"/>
        <rFont val="Calibri"/>
        <family val="2"/>
        <scheme val="minor"/>
      </rPr>
      <t>O / N / Ne sait pas</t>
    </r>
  </si>
  <si>
    <t>g) Insulating materials (other than asbestos and glass wool): Y/N/Don't know</t>
  </si>
  <si>
    <r>
      <rPr>
        <sz val="8"/>
        <color theme="0" tint="-0.249977111117893"/>
        <rFont val="Calibri"/>
        <family val="2"/>
        <scheme val="minor"/>
      </rPr>
      <t>(Filtre : AQ_EXPOCAR_CdItem="AUTRES" AND AQ_EXPOCAR_CdsSItem="MATISOLATION")</t>
    </r>
    <r>
      <rPr>
        <sz val="8"/>
        <color theme="7" tint="-0.249977111117893"/>
        <rFont val="Calibri"/>
        <family val="2"/>
        <scheme val="minor"/>
      </rPr>
      <t xml:space="preserve"> ; AQ_EXPOCAR_OuiNon</t>
    </r>
  </si>
  <si>
    <r>
      <t xml:space="preserve">h) Peintures, vernis : </t>
    </r>
    <r>
      <rPr>
        <sz val="8"/>
        <color theme="1" tint="0.499984740745262"/>
        <rFont val="Calibri"/>
        <family val="2"/>
        <scheme val="minor"/>
      </rPr>
      <t>O / N / Ne sait pas</t>
    </r>
  </si>
  <si>
    <t>h) Paint, varnish: Y/N/Don't know</t>
  </si>
  <si>
    <r>
      <rPr>
        <sz val="8"/>
        <color theme="0" tint="-0.249977111117893"/>
        <rFont val="Calibri"/>
        <family val="2"/>
        <scheme val="minor"/>
      </rPr>
      <t>(Filtre : AQ_EXPOCAR_CdItem="AUTRES" AND AQ_EXPOCAR_CdsSItem="PEINTURES")</t>
    </r>
    <r>
      <rPr>
        <sz val="8"/>
        <color theme="7" tint="-0.249977111117893"/>
        <rFont val="Calibri"/>
        <family val="2"/>
        <scheme val="minor"/>
      </rPr>
      <t xml:space="preserve"> ; AQ_EXPOCAR_OuiNon</t>
    </r>
  </si>
  <si>
    <r>
      <t xml:space="preserve">i) Encres, teintures : </t>
    </r>
    <r>
      <rPr>
        <sz val="8"/>
        <color theme="1" tint="0.499984740745262"/>
        <rFont val="Calibri"/>
        <family val="2"/>
        <scheme val="minor"/>
      </rPr>
      <t>O / N / Ne sait pas</t>
    </r>
  </si>
  <si>
    <t>i) Ink, stains: Y/N/Don't know</t>
  </si>
  <si>
    <r>
      <rPr>
        <sz val="8"/>
        <color theme="0" tint="-0.249977111117893"/>
        <rFont val="Calibri"/>
        <family val="2"/>
        <scheme val="minor"/>
      </rPr>
      <t>(Filtre : AQ_EXPOCAR_CdItem="AUTRES" AND AQ_EXPOCAR_CdsSItem="ENCRES")</t>
    </r>
    <r>
      <rPr>
        <sz val="8"/>
        <color theme="7" tint="-0.249977111117893"/>
        <rFont val="Calibri"/>
        <family val="2"/>
        <scheme val="minor"/>
      </rPr>
      <t xml:space="preserve"> ; AQ_EXPOCAR_OuiNon</t>
    </r>
  </si>
  <si>
    <r>
      <t xml:space="preserve">j) Autres produits chimiques, précisez : </t>
    </r>
    <r>
      <rPr>
        <sz val="8"/>
        <color theme="1" tint="0.499984740745262"/>
        <rFont val="Calibri"/>
        <family val="2"/>
        <scheme val="minor"/>
      </rPr>
      <t>O / N / Ne sait pas</t>
    </r>
  </si>
  <si>
    <t>j) Other chemicals, specify: Y/N/Don't know</t>
  </si>
  <si>
    <r>
      <rPr>
        <sz val="8"/>
        <color theme="0" tint="-0.249977111117893"/>
        <rFont val="Calibri"/>
        <family val="2"/>
        <scheme val="minor"/>
      </rPr>
      <t>(Filtre : AQ_EXPOCAR_CdItem="AUTRES" AND AQ_EXPOCAR_CdsSItem="AUTRES")</t>
    </r>
    <r>
      <rPr>
        <sz val="8"/>
        <color theme="7" tint="-0.249977111117893"/>
        <rFont val="Calibri"/>
        <family val="2"/>
        <scheme val="minor"/>
      </rPr>
      <t xml:space="preserve"> ; AQ_EXPOCAR_OuiNon ; AQ_EXPOCAR_AutresPs ;  AQ_EXPOCAR_AutresPs2 ; AQ_EXPOCAR_AutresPs3</t>
    </r>
  </si>
  <si>
    <r>
      <t xml:space="preserve">Votre travail ou votre lieu de travail présente-t-il (ou a-t-il présenté) des risques infectieux (microbes, virus, parasite, etc.) ? </t>
    </r>
    <r>
      <rPr>
        <sz val="8"/>
        <color theme="1" tint="0.499984740745262"/>
        <rFont val="Calibri"/>
        <family val="2"/>
        <scheme val="minor"/>
      </rPr>
      <t>O / N / Ne sait pas</t>
    </r>
  </si>
  <si>
    <t xml:space="preserve"> Does (or did) your work or workplace present an infectious risk (micro-organisms, viruses, parasites, etc.)? 
Y/N/Don't know</t>
  </si>
  <si>
    <r>
      <rPr>
        <sz val="8"/>
        <color theme="0" tint="-0.249977111117893"/>
        <rFont val="Calibri"/>
        <family val="2"/>
        <scheme val="minor"/>
      </rPr>
      <t xml:space="preserve">(Filtre : AQ_EXPOCAR_CdParag="BIOLOG" AND AQ_EXPOCAR_CdItem="INFECT") </t>
    </r>
    <r>
      <rPr>
        <sz val="8"/>
        <color theme="7" tint="-0.249977111117893"/>
        <rFont val="Calibri"/>
        <family val="2"/>
        <scheme val="minor"/>
      </rPr>
      <t>; AQ_EXPOCAR_OuiNon</t>
    </r>
  </si>
  <si>
    <r>
      <t>Au cours de votre vie professionnelle, êtes-vous ou avez-vous été en contact avec des animaux vivants ou morts ?</t>
    </r>
    <r>
      <rPr>
        <sz val="8"/>
        <color theme="1" tint="0.499984740745262"/>
        <rFont val="Calibri"/>
        <family val="2"/>
        <scheme val="minor"/>
      </rPr>
      <t xml:space="preserve"> O / N / Ne sait pas</t>
    </r>
  </si>
  <si>
    <t>Are you, or have you been during your professional life, in contact with live or dead animals? 
Y/N/Don't know</t>
  </si>
  <si>
    <r>
      <rPr>
        <sz val="8"/>
        <color theme="0" tint="-0.249977111117893"/>
        <rFont val="Calibri"/>
        <family val="2"/>
        <scheme val="minor"/>
      </rPr>
      <t>(Filtre : AQ_EXPOCAR_CdParag="BIOLOG" AND AQ_EXPOCAR_CdItem="ANIMAU")</t>
    </r>
    <r>
      <rPr>
        <sz val="8"/>
        <color theme="7" tint="-0.249977111117893"/>
        <rFont val="Calibri"/>
        <family val="2"/>
        <scheme val="minor"/>
      </rPr>
      <t xml:space="preserve"> ; AQ_EXPOCAR_OuiNon</t>
    </r>
  </si>
  <si>
    <r>
      <t xml:space="preserve">Au cours de votre vie professionnelle, êtes-vous ou avez-vous été exposé(e) à des radiations (rayons x, gamma, etc.…) ? </t>
    </r>
    <r>
      <rPr>
        <sz val="8"/>
        <color theme="1" tint="0.499984740745262"/>
        <rFont val="Calibri"/>
        <family val="2"/>
        <scheme val="minor"/>
      </rPr>
      <t>O / N / Ne sait pas</t>
    </r>
  </si>
  <si>
    <t>Are you, or have you been during your professional life, exposed to radiation (X-rays, gamma rays, etc.): Y/N/Don't know</t>
  </si>
  <si>
    <r>
      <rPr>
        <sz val="8"/>
        <color theme="0" tint="-0.249977111117893"/>
        <rFont val="Calibri"/>
        <family val="2"/>
        <scheme val="minor"/>
      </rPr>
      <t>(Filtre : AQ_EXPOCAR_CdParag="AUTRES" AND AQ_EXPOCAR_CdItem="RADIAT")</t>
    </r>
    <r>
      <rPr>
        <sz val="8"/>
        <color theme="7" tint="-0.249977111117893"/>
        <rFont val="Calibri"/>
        <family val="2"/>
        <scheme val="minor"/>
      </rPr>
      <t xml:space="preserve"> ; AQ_EXPOCAR_OuiNon</t>
    </r>
  </si>
  <si>
    <r>
      <t xml:space="preserve">Au cours de votre vie professionnelle, êtes-vous ou avez-vous été exposé(e) aux UV d’origine artificielle ? </t>
    </r>
    <r>
      <rPr>
        <sz val="8"/>
        <color theme="1" tint="0.499984740745262"/>
        <rFont val="Calibri"/>
        <family val="2"/>
        <scheme val="minor"/>
      </rPr>
      <t>O / N / Ne sait pas</t>
    </r>
  </si>
  <si>
    <t>Are you, or have you been during your professional life, exposed to artificial UV radiation: Y/N/Don't know</t>
  </si>
  <si>
    <r>
      <rPr>
        <sz val="8"/>
        <color theme="0" tint="-0.249977111117893"/>
        <rFont val="Calibri"/>
        <family val="2"/>
        <scheme val="minor"/>
      </rPr>
      <t>(Filtre : AQ_EXPOCAR_CdParag="AUTRES" AND AQ_EXPOCAR_CdItem="UVARTI")</t>
    </r>
    <r>
      <rPr>
        <sz val="8"/>
        <color theme="7" tint="-0.249977111117893"/>
        <rFont val="Calibri"/>
        <family val="2"/>
        <scheme val="minor"/>
      </rPr>
      <t xml:space="preserve"> ; AQ_EXPOCAR_OuiNon</t>
    </r>
  </si>
  <si>
    <r>
      <t xml:space="preserve">EMPLOI ACTUEL
</t>
    </r>
    <r>
      <rPr>
        <sz val="10"/>
        <rFont val="Calibri"/>
        <family val="2"/>
        <scheme val="minor"/>
      </rPr>
      <t>Nous nous intéressons dans cette partie à votre emploi actuel (si vous avez plusieurs emplois répondez pour votre emploi principal). Si vous êtes sans emploi actuellement, vous ne devez pas répondre à cette partie.</t>
    </r>
  </si>
  <si>
    <t>What is your profession?</t>
  </si>
  <si>
    <r>
      <t xml:space="preserve">Quelle est votre classification professionnelle ou votre qualification ?
</t>
    </r>
    <r>
      <rPr>
        <sz val="8"/>
        <color theme="1" tint="0.499984740745262"/>
        <rFont val="Calibri"/>
        <family val="2"/>
        <scheme val="minor"/>
      </rPr>
      <t>Manœuvre, ouvrier spécialisé
Ouvrier qualifié, ouvrier hautement qualifié, technicien d'atelier
Agent de maîtrise
Directeur général, adjoint direct au directeur
Technicien, dessinateur, VRP
Instituteur, assistante sociale, infirmier, personnel de catégorie B de la fonction publique
Ingénieur, cadre
Professeur, personnel de catégorie A de la fonction publique
Employé de bureau ou de commerce, agent de service, aide-soignant, garde d'enfants, personnel de catégorie C ou D de la fonction publique
Autre, précisez</t>
    </r>
  </si>
  <si>
    <r>
      <t xml:space="preserve">Quel est votre type de contrat ? </t>
    </r>
    <r>
      <rPr>
        <sz val="8"/>
        <rFont val="Calibri"/>
        <family val="2"/>
        <scheme val="minor"/>
      </rPr>
      <t>CDI, fonctionnaire ou assimilé ; CDD ; Apprentissage ; Intérim ; Autres ; Sans objet (non salarié)</t>
    </r>
  </si>
  <si>
    <r>
      <t xml:space="preserve">What type of contract do you have. </t>
    </r>
    <r>
      <rPr>
        <sz val="8"/>
        <rFont val="Calibri"/>
        <family val="2"/>
        <scheme val="minor"/>
      </rPr>
      <t>Open-ended, civil servant; fixed-term; Apprenticeship; Interim; Other; Not applicable (not an employee)</t>
    </r>
  </si>
  <si>
    <r>
      <rPr>
        <sz val="8"/>
        <color theme="8" tint="-0.249977111117893"/>
        <rFont val="Calibri"/>
        <family val="2"/>
        <scheme val="minor"/>
      </rPr>
      <t>RESULTAT DU CODAGE DE LA PROFESSION : lignes 144, 145, 146 et 147 
(voir aussi la description dans l'onglet Documentation)</t>
    </r>
    <r>
      <rPr>
        <b/>
        <sz val="8"/>
        <color theme="8" tint="-0.249977111117893"/>
        <rFont val="Calibri"/>
        <family val="2"/>
        <scheme val="minor"/>
      </rPr>
      <t xml:space="preserve">
=&gt; CC_RES + PCS_RES </t>
    </r>
  </si>
  <si>
    <r>
      <rPr>
        <sz val="8"/>
        <color theme="8" tint="-0.249977111117893"/>
        <rFont val="Calibri"/>
        <family val="2"/>
        <scheme val="minor"/>
      </rPr>
      <t>RESULTAT DU CODAGE DE LA PROFESSION : lignes 144, 145, 146 et 147
(voir aussi la description dans l'onglet Documentation)</t>
    </r>
    <r>
      <rPr>
        <b/>
        <sz val="8"/>
        <color theme="8" tint="-0.249977111117893"/>
        <rFont val="Calibri"/>
        <family val="2"/>
        <scheme val="minor"/>
      </rPr>
      <t xml:space="preserve">
2.       Paquet « expert » : CC_RES + PCS_RES + CODE_RES + LIB_RES + V_ANN</t>
    </r>
  </si>
  <si>
    <r>
      <t xml:space="preserve">Travaillez-vous à ?
</t>
    </r>
    <r>
      <rPr>
        <sz val="8"/>
        <color theme="1" tint="0.499984740745262"/>
        <rFont val="Calibri"/>
        <family val="2"/>
        <scheme val="minor"/>
      </rPr>
      <t>Temps complet
Temps partiel</t>
    </r>
  </si>
  <si>
    <r>
      <rPr>
        <sz val="8"/>
        <rFont val="Calibri"/>
        <family val="2"/>
        <scheme val="minor"/>
      </rPr>
      <t>Si vous travaillez à temps partiel, combien d’heures par semaine travaillez-vous ?</t>
    </r>
    <r>
      <rPr>
        <sz val="8"/>
        <color rgb="FF808080"/>
        <rFont val="Calibri"/>
        <family val="2"/>
        <scheme val="minor"/>
      </rPr>
      <t xml:space="preserve"> I__I__I</t>
    </r>
  </si>
  <si>
    <t>If you work part time, how many hours per week do you work? I__I__I</t>
  </si>
  <si>
    <r>
      <t xml:space="preserve">Quelle est la taille de l’établissement dans lequel vous travaillez actuellement ? 
</t>
    </r>
    <r>
      <rPr>
        <sz val="8"/>
        <color theme="1" tint="0.499984740745262"/>
        <rFont val="Calibri"/>
        <family val="2"/>
        <scheme val="minor"/>
      </rPr>
      <t>Moins de 10 salariés
De 10 à 49 salariés
De 50 à 199 salariés
200 salariés et plus</t>
    </r>
  </si>
  <si>
    <r>
      <t>Cet établissement fait-il partie d’un groupe plus important ?</t>
    </r>
    <r>
      <rPr>
        <b/>
        <sz val="8"/>
        <color theme="1" tint="0.499984740745262"/>
        <rFont val="Calibri"/>
        <family val="2"/>
        <scheme val="minor"/>
      </rPr>
      <t xml:space="preserve"> </t>
    </r>
    <r>
      <rPr>
        <sz val="8"/>
        <color theme="1" tint="0.499984740745262"/>
        <rFont val="Calibri"/>
        <family val="2"/>
        <scheme val="minor"/>
      </rPr>
      <t>O / N / Ne sait pas</t>
    </r>
  </si>
  <si>
    <r>
      <t xml:space="preserve">Is this establishment part of a larger group? </t>
    </r>
    <r>
      <rPr>
        <b/>
        <sz val="8"/>
        <color theme="1" tint="0.499984740745262"/>
        <rFont val="Calibri"/>
        <family val="2"/>
        <scheme val="minor"/>
      </rPr>
      <t>Y/N/Don't know</t>
    </r>
  </si>
  <si>
    <r>
      <t xml:space="preserve">Quelle est la durée de votre trajet domicile – travail, aller + retour ? 
</t>
    </r>
    <r>
      <rPr>
        <sz val="8"/>
        <color theme="1" tint="0.499984740745262"/>
        <rFont val="Calibri"/>
        <family val="2"/>
        <scheme val="minor"/>
      </rPr>
      <t>Moins de 1 heure
De 1 à 2 heures
Plus de 2 heures</t>
    </r>
  </si>
  <si>
    <r>
      <t xml:space="preserve">Quel(s) moyen(s) de transport utilisez-vous le plus souvent pour vos trajets domicile-travail ? </t>
    </r>
    <r>
      <rPr>
        <b/>
        <i/>
        <sz val="8"/>
        <rFont val="Calibri"/>
        <family val="2"/>
        <scheme val="minor"/>
      </rPr>
      <t>(plusieurs réponses possibles)</t>
    </r>
  </si>
  <si>
    <t>What means of transport do you most frequently use for your home-work travel? (several answers possible)</t>
  </si>
  <si>
    <t>personal vehicle</t>
  </si>
  <si>
    <t>public transport</t>
  </si>
  <si>
    <t>other</t>
  </si>
  <si>
    <r>
      <t xml:space="preserve">Travaillez-vous le même nombre d’heures chaque jour ? </t>
    </r>
    <r>
      <rPr>
        <sz val="8"/>
        <color theme="1" tint="0.499984740745262"/>
        <rFont val="Calibri"/>
        <family val="2"/>
        <scheme val="minor"/>
      </rPr>
      <t>O / N</t>
    </r>
  </si>
  <si>
    <t>Do you work the same number of hours each day? Y/N</t>
  </si>
  <si>
    <r>
      <t xml:space="preserve">Travaillez-vous le même nombre de jours chaque semaine ? </t>
    </r>
    <r>
      <rPr>
        <sz val="8"/>
        <color theme="1" tint="0.499984740745262"/>
        <rFont val="Calibri"/>
        <family val="2"/>
        <scheme val="minor"/>
      </rPr>
      <t>O / N</t>
    </r>
  </si>
  <si>
    <t>Do you work the same number of days each week?  Y/N</t>
  </si>
  <si>
    <r>
      <t xml:space="preserve">Travaillez-vous selon des horaires fixes ? </t>
    </r>
    <r>
      <rPr>
        <sz val="8"/>
        <color theme="1" tint="0.499984740745262"/>
        <rFont val="Calibri"/>
        <family val="2"/>
        <scheme val="minor"/>
      </rPr>
      <t>O / N</t>
    </r>
  </si>
  <si>
    <t>Do you work fixed hours? Y/N</t>
  </si>
  <si>
    <r>
      <t xml:space="preserve">Avez-vous le choix de vos horaires de travail ? </t>
    </r>
    <r>
      <rPr>
        <sz val="8"/>
        <color theme="1" tint="0.499984740745262"/>
        <rFont val="Calibri"/>
        <family val="2"/>
        <scheme val="minor"/>
      </rPr>
      <t>O / N</t>
    </r>
  </si>
  <si>
    <t>Can you choose your own work hours? Y/N</t>
  </si>
  <si>
    <r>
      <t xml:space="preserve">Devez-vous pointer (badge, pointeuse, inscription sur papier…) ? </t>
    </r>
    <r>
      <rPr>
        <sz val="8"/>
        <color theme="1" tint="0.499984740745262"/>
        <rFont val="Calibri"/>
        <family val="2"/>
        <scheme val="minor"/>
      </rPr>
      <t>O / N</t>
    </r>
  </si>
  <si>
    <t>Do you clock in (badge, time-keeper, paper registration, etc.)? Y/N</t>
  </si>
  <si>
    <r>
      <t xml:space="preserve">Êtes-vous tous les jours ou presque en contact physique ou téléphonique avec du public (usagers, patients, voyageurs, clients…) ? </t>
    </r>
    <r>
      <rPr>
        <sz val="8"/>
        <color theme="1" tint="0.499984740745262"/>
        <rFont val="Calibri"/>
        <family val="2"/>
        <scheme val="minor"/>
      </rPr>
      <t>O / N</t>
    </r>
  </si>
  <si>
    <t>Are you in physical or phone contact with the public (users, patients, travellers, customers, etc.) every day, or nearly?  Y/N</t>
  </si>
  <si>
    <r>
      <t xml:space="preserve">Si oui, vivez-vous des situations de tension dans vos rapports avec le public ?
</t>
    </r>
    <r>
      <rPr>
        <sz val="8"/>
        <color theme="1" tint="0.499984740745262"/>
        <rFont val="Calibri"/>
        <family val="2"/>
        <scheme val="minor"/>
      </rPr>
      <t>Non ou presque jamais
Rarement
Souvent
Toujours ou presque</t>
    </r>
  </si>
  <si>
    <r>
      <t xml:space="preserve">Au cours d'une journée typique de travail :
</t>
    </r>
    <r>
      <rPr>
        <sz val="8"/>
        <color theme="1" tint="0.499984740745262"/>
        <rFont val="Calibri"/>
        <family val="2"/>
        <scheme val="minor"/>
      </rPr>
      <t>Jamais ou presque jamais
Rarement (&lt; 2 heures par jour)
Souvent (2 à 4 heures par jour)
Toujours ou presque</t>
    </r>
  </si>
  <si>
    <t>Do you stand?</t>
  </si>
  <si>
    <t>Do you need to repeat the same actions more than 2 to 4 times per minute?</t>
  </si>
  <si>
    <t>Can you interrupt your work, or change task or activity for 10 minutes or more each hour?</t>
  </si>
  <si>
    <t>Can you take your eyes off your work for a few seconds outside of break times?</t>
  </si>
  <si>
    <t>Do you need to kneel or crouch?</t>
  </si>
  <si>
    <t>Do you need to lean forward or to the side on a regular or prolonged basis?</t>
  </si>
  <si>
    <t>Do you drive site machinery, a tractor, a motorised truck or any other mobile machinery at your place of work? (excluding vehicles, cf. following point)</t>
  </si>
  <si>
    <t>Are you required to drive a vehicle (motor car, truck, bus, ambulance, motorbike, etc.) on the public highway, excluding your home-work trip?</t>
  </si>
  <si>
    <r>
      <t xml:space="preserve">Au cours d’une journée typique de travail, devez-vous régulièrement manipuler, déplacer, ou porter une charge, une pièce ou un objet de plus de 1 kg ? </t>
    </r>
    <r>
      <rPr>
        <sz val="8"/>
        <color theme="1" tint="0.499984740745262"/>
        <rFont val="Calibri"/>
        <family val="2"/>
        <scheme val="minor"/>
      </rPr>
      <t>O / N</t>
    </r>
  </si>
  <si>
    <r>
      <t xml:space="preserve">Si oui, combien de temps passez-vous à faire les tâches ou activités suivantes ?
</t>
    </r>
    <r>
      <rPr>
        <sz val="8"/>
        <color theme="1" tint="0.499984740745262"/>
        <rFont val="Calibri"/>
        <family val="2"/>
        <scheme val="minor"/>
      </rPr>
      <t>Jamais ou presque jamais
Rarement (&lt; 2 heures par jour)
Souvent (2 à 4 heures par jour)
Toujours ou presque</t>
    </r>
  </si>
  <si>
    <t>a) Regularly handling or moving a load, part or object weighing between 1 and 4 kg:</t>
  </si>
  <si>
    <t>a) Regularly handling or moving a load, part or object weighing more than 4 kg:</t>
  </si>
  <si>
    <t>c) Carrying a load weighing less than 10 kg:</t>
  </si>
  <si>
    <t>c) Carrying a load weighing between 10 and 25 kg:</t>
  </si>
  <si>
    <t>e) Carrying a load weighing more than 25 kg:</t>
  </si>
  <si>
    <r>
      <t xml:space="preserve">Au cours d’une journée typique de travail, utilisez-vous :
</t>
    </r>
    <r>
      <rPr>
        <sz val="8"/>
        <color theme="1" tint="0.499984740745262"/>
        <rFont val="Calibri"/>
        <family val="2"/>
        <scheme val="minor"/>
      </rPr>
      <t>Jamais ou presque jamais
Rarement (&lt; 2 heures par jour)
Souvent (2 à 4 heures par jour)
Toujours ou presque</t>
    </r>
  </si>
  <si>
    <t>a) Vibrating tools, or are you required to place your hand(s) on vibrating machines?</t>
  </si>
  <si>
    <t>b) A computer monitor or control screen?</t>
  </si>
  <si>
    <t>c) A keyboard to enter data, a mouse or analogue device (optical pen, scanner, triggerless bar code scanner, etc.)?</t>
  </si>
  <si>
    <r>
      <t xml:space="preserve">Combien de temps devez-vous adopter les positions suivantes au cours d'une journée typique de travail ?
</t>
    </r>
    <r>
      <rPr>
        <sz val="8"/>
        <color theme="1" tint="0.499984740745262"/>
        <rFont val="Calibri"/>
        <family val="2"/>
        <scheme val="minor"/>
      </rPr>
      <t>Jamais ou presque jamais
Rarement (&lt; 2 heures par jour)
Souvent (2 à 4 heures par jour)
Toujours ou presque</t>
    </r>
  </si>
  <si>
    <t>Lean your head forward on a regular or prolonged basis?</t>
  </si>
  <si>
    <t>Work with one or both arms raised (above the shoulders) on a regular or prolonged basis?</t>
  </si>
  <si>
    <t>Regularly pick up objects behind your back?</t>
  </si>
  <si>
    <t>Work with one or both arms extended away from the body on a regular or prolonged basis?</t>
  </si>
  <si>
    <t>Bend or extend the elbow repeatedly, or keep the elbow bent against pressure?</t>
  </si>
  <si>
    <t>Rotate the hand as when screwing?</t>
  </si>
  <si>
    <t>Twist the wrist?</t>
  </si>
  <si>
    <t>Press or tap with the base of the hand on a hard surface or tool?</t>
  </si>
  <si>
    <t>Press or firmly grip objects or parts between thumb and index finger?</t>
  </si>
  <si>
    <r>
      <t xml:space="preserve">Travaillez-vous à l’extérieur, en plein air ?
</t>
    </r>
    <r>
      <rPr>
        <sz val="8"/>
        <color theme="1" tint="0.499984740745262"/>
        <rFont val="Calibri"/>
        <family val="2"/>
        <scheme val="minor"/>
      </rPr>
      <t>Non ou presque jamais
Rarement (&lt; 2 heures par jour)
Souvent (2 à 4 heures par jour)
Toujours ou presque</t>
    </r>
  </si>
  <si>
    <t>Beside the periods of outside work, is the temperature at your place of work:</t>
  </si>
  <si>
    <t>a) Very high (more than 30°C)</t>
  </si>
  <si>
    <t>b) Very low (less than 10°C)</t>
  </si>
  <si>
    <t>Date by which you should have filled in this questionnaire:  dd/mm/20yy</t>
  </si>
  <si>
    <t>What is your date of birth: dd/mm/19yy</t>
  </si>
  <si>
    <r>
      <t xml:space="preserve">A quel âge avez-vous eu vos premières règles ? </t>
    </r>
    <r>
      <rPr>
        <sz val="8"/>
        <color theme="1" tint="0.499984740745262"/>
        <rFont val="Calibri"/>
        <family val="2"/>
        <scheme val="minor"/>
      </rPr>
      <t>I__I__I ans</t>
    </r>
  </si>
  <si>
    <t>At what age did you have your first period? I__I__I  years</t>
  </si>
  <si>
    <r>
      <t>Quelle est la date de vos dernières règles (même approximative) ?</t>
    </r>
    <r>
      <rPr>
        <sz val="8"/>
        <color theme="1" tint="0.499984740745262"/>
        <rFont val="Calibri"/>
        <family val="2"/>
        <scheme val="minor"/>
      </rPr>
      <t xml:space="preserve"> jj/mm/aaaa</t>
    </r>
  </si>
  <si>
    <t>What was the date (even approximate) of your last period? dd/mm/yyyy</t>
  </si>
  <si>
    <t>You have not had a period for 3 or more months:</t>
  </si>
  <si>
    <r>
      <t xml:space="preserve">a) Est-ce depuis :
</t>
    </r>
    <r>
      <rPr>
        <sz val="8"/>
        <color theme="1" tint="0.499984740745262"/>
        <rFont val="Calibri"/>
        <family val="2"/>
        <scheme val="minor"/>
      </rPr>
      <t>Moins de 12 mois
Plus de 12 mois</t>
    </r>
  </si>
  <si>
    <r>
      <t xml:space="preserve">b) Est-ce que : </t>
    </r>
    <r>
      <rPr>
        <i/>
        <sz val="8"/>
        <rFont val="Calibri"/>
        <family val="2"/>
        <scheme val="minor"/>
      </rPr>
      <t>(plusieurs réponses possibles)</t>
    </r>
  </si>
  <si>
    <t>b) Are you (several answers possible)</t>
  </si>
  <si>
    <t>pregnant?</t>
  </si>
  <si>
    <t>breast feeding?</t>
  </si>
  <si>
    <t>using a hormonal intrauterine device (MIRENA®)?</t>
  </si>
  <si>
    <t>taking the pill continuously (or a pill that suppresses periods)?</t>
  </si>
  <si>
    <r>
      <rPr>
        <sz val="8"/>
        <color theme="0" tint="-0.49995422223578601"/>
        <rFont val="Calibri"/>
        <family val="2"/>
        <scheme val="minor"/>
      </rPr>
      <t>Have you had a hysterectomy, please give the date: mm/yyyy</t>
    </r>
  </si>
  <si>
    <r>
      <rPr>
        <sz val="8"/>
        <color theme="0" tint="-0.49995422223578601"/>
        <rFont val="Calibri"/>
        <family val="2"/>
        <scheme val="minor"/>
      </rPr>
      <t>Have you had a both ovaries removed, please give the date: mm/yyyy</t>
    </r>
  </si>
  <si>
    <t>menopausal?</t>
  </si>
  <si>
    <t>other situation, please specify:</t>
  </si>
  <si>
    <r>
      <t xml:space="preserve">a) Vos règles sont-elles ?
</t>
    </r>
    <r>
      <rPr>
        <sz val="8"/>
        <color theme="1" tint="0.499984740745262"/>
        <rFont val="Calibri"/>
        <family val="2"/>
        <scheme val="minor"/>
      </rPr>
      <t>Régulières spontanément (cycles de 24 à 32 jours environs)
Régulières sous pilule ou autre traitement hormonal
Irrégulières</t>
    </r>
  </si>
  <si>
    <r>
      <t xml:space="preserve">a) Are your periods?
</t>
    </r>
    <r>
      <rPr>
        <sz val="8"/>
        <color theme="1" tint="0.499984740745262"/>
        <rFont val="Calibri"/>
        <family val="2"/>
        <scheme val="minor"/>
      </rPr>
      <t>Spontaneously regular (cycles of approximately 24 to 32 days)
Regular with the pill or other hormonal treatment
Irregular</t>
    </r>
  </si>
  <si>
    <t>b) What is the mean duration of your period (number of days of bleeding)?
 I__I__I days</t>
  </si>
  <si>
    <r>
      <t xml:space="preserve">c) Quelle est la durée de vos cycles menstruels (du 1er jour des règles jusqu'au 1er jour des règles suivantes) ? Indiquez une durée minimale et une durée maximale :
</t>
    </r>
    <r>
      <rPr>
        <sz val="8"/>
        <color theme="5"/>
        <rFont val="Calibri"/>
        <family val="2"/>
        <scheme val="minor"/>
      </rPr>
      <t>Exemple : si vos 3 derniers cycles étaient respectivement de 31, 26 et 28 jours, indiquez "durée minimale : 26 jours" et "durée maximale : 31 jours".</t>
    </r>
    <r>
      <rPr>
        <sz val="8"/>
        <rFont val="Calibri"/>
        <family val="2"/>
        <scheme val="minor"/>
      </rPr>
      <t xml:space="preserve">
</t>
    </r>
    <r>
      <rPr>
        <sz val="8"/>
        <color theme="1" tint="0.499984740745262"/>
        <rFont val="Calibri"/>
        <family val="2"/>
        <scheme val="minor"/>
      </rPr>
      <t>durée minimale : I__I__I jours ; durée maximale : I__I__I jours</t>
    </r>
  </si>
  <si>
    <r>
      <t xml:space="preserve">c) What is the duration of your menstrual cycles (from the 1st day of your period to the 1st day of the next period)? Specify the minimum and maximum durations:
</t>
    </r>
    <r>
      <rPr>
        <sz val="8"/>
        <color theme="5"/>
        <rFont val="Calibri"/>
        <family val="2"/>
        <scheme val="minor"/>
      </rPr>
      <t>Example: if your last 3 cycles were respectively of 31, 26 and 28 days, enter "minimum duration: 26 days" and "maximum duration: 31 days".</t>
    </r>
    <r>
      <rPr>
        <sz val="8"/>
        <rFont val="Calibri"/>
        <family val="2"/>
        <scheme val="minor"/>
      </rPr>
      <t xml:space="preserve">
</t>
    </r>
    <r>
      <rPr>
        <sz val="8"/>
        <color theme="1" tint="0.499984740745262"/>
        <rFont val="Calibri"/>
        <family val="2"/>
        <scheme val="minor"/>
      </rPr>
      <t>minimum duration I__I__I days ; maximum duration I__I__I days</t>
    </r>
  </si>
  <si>
    <r>
      <t xml:space="preserve">d) [2009] En vous basant sur vos trois derniers cycles, reportez par une croix sur l'échelle ci-après l'intensité moyenne de vos douleurs de règles :
d) Comment évaluez-vous l'intensité moyenne de vos douleurs de règles ? Cochez la case qui correspond le mieux à votre situation.
</t>
    </r>
    <r>
      <rPr>
        <sz val="8"/>
        <color theme="1" tint="0.499984740745262"/>
        <rFont val="Calibri"/>
        <family val="2"/>
        <scheme val="minor"/>
      </rPr>
      <t>aucune douleur   I 0 I 1 I 2 I 3 I 4 I 5 I 6 I 7 I 8 I 9 I 10 I  douleur maximale imaginable</t>
    </r>
  </si>
  <si>
    <r>
      <t xml:space="preserve">d) [2009] On the base of your 3 last periods, report on the scale the average intensity of your period pains ?
d) How would you rate the average intensity of your period pains? Tick the box best representing your situation.
</t>
    </r>
    <r>
      <rPr>
        <sz val="8"/>
        <color theme="1" tint="0.499984740745262"/>
        <rFont val="Calibri"/>
        <family val="2"/>
        <scheme val="minor"/>
      </rPr>
      <t>no pain - | 0 | 1 | 2 | 3 | 4 | 5 | 6 | 7 | 8 | 9 | 10 | - maximum conceivable pain</t>
    </r>
  </si>
  <si>
    <r>
      <t xml:space="preserve">En dehors des douleurs de règles, souffrez-vous régulièrement de douleurs localisées au bas-ventre ? </t>
    </r>
    <r>
      <rPr>
        <sz val="8"/>
        <color theme="1" tint="0.499984740745262"/>
        <rFont val="Calibri"/>
        <family val="2"/>
        <scheme val="minor"/>
      </rPr>
      <t>O / N</t>
    </r>
  </si>
  <si>
    <t>Outside of period pains, do you regularly suffer from lower abdominal pain? Y/N</t>
  </si>
  <si>
    <r>
      <t xml:space="preserve">Avez-vous des douleurs des seins avant vos règles ? </t>
    </r>
    <r>
      <rPr>
        <sz val="8"/>
        <color theme="1" tint="0.499984740745262"/>
        <rFont val="Calibri"/>
        <family val="2"/>
        <scheme val="minor"/>
      </rPr>
      <t>O / N</t>
    </r>
    <r>
      <rPr>
        <sz val="8"/>
        <rFont val="Calibri"/>
        <family val="2"/>
        <scheme val="minor"/>
      </rPr>
      <t>, si oui :</t>
    </r>
  </si>
  <si>
    <r>
      <t xml:space="preserve">a) s'agit-il de douleurs concernant : </t>
    </r>
    <r>
      <rPr>
        <sz val="8"/>
        <color theme="1" tint="0.499984740745262"/>
        <rFont val="Calibri"/>
        <family val="2"/>
        <scheme val="minor"/>
      </rPr>
      <t>un seul sein ; les deux</t>
    </r>
  </si>
  <si>
    <r>
      <t xml:space="preserve">a) does this pain relate to: </t>
    </r>
    <r>
      <rPr>
        <sz val="8"/>
        <color theme="1" tint="0.499984740745262"/>
        <rFont val="Calibri"/>
        <family val="2"/>
        <scheme val="minor"/>
      </rPr>
      <t>one breast only ; both breasts</t>
    </r>
  </si>
  <si>
    <r>
      <t xml:space="preserve">b) Pendant combien de jours avez-vous mal avant les règles ?
</t>
    </r>
    <r>
      <rPr>
        <sz val="8"/>
        <color theme="1" tint="0.499984740745262"/>
        <rFont val="Calibri"/>
        <family val="2"/>
        <scheme val="minor"/>
      </rPr>
      <t>Moins de 4 jours
De 4 à 8 jours
De 9 à 15 jours
Plus de 15 jours</t>
    </r>
  </si>
  <si>
    <r>
      <t xml:space="preserve">b) For how many days before your period do you experience pain?
</t>
    </r>
    <r>
      <rPr>
        <sz val="8"/>
        <color theme="1" tint="0.499984740745262"/>
        <rFont val="Calibri"/>
        <family val="2"/>
        <scheme val="minor"/>
      </rPr>
      <t>less than 4 days
4 to 8 days
9 to 15 days
more than 15 days</t>
    </r>
  </si>
  <si>
    <r>
      <t xml:space="preserve">c) Vous douleurs des seins disparaissent-elles (ou s'atténuent-elles fortement) avec l'apparition des règles ? </t>
    </r>
    <r>
      <rPr>
        <sz val="8"/>
        <color theme="1" tint="0.499984740745262"/>
        <rFont val="Calibri"/>
        <family val="2"/>
        <scheme val="minor"/>
      </rPr>
      <t>O / N</t>
    </r>
  </si>
  <si>
    <t>c) Does your breast pain disappear (or lessen significantly) with the onset of your period? Y/N</t>
  </si>
  <si>
    <r>
      <t xml:space="preserve">d) Vos douleurs des seins sont-elles apparues : </t>
    </r>
    <r>
      <rPr>
        <sz val="8"/>
        <color theme="1" tint="0.499984740745262"/>
        <rFont val="Calibri"/>
        <family val="2"/>
        <scheme val="minor"/>
      </rPr>
      <t>spontanément ; sous traitement hormonal uniquement (contraception, traitement pour infertilité…)</t>
    </r>
  </si>
  <si>
    <r>
      <t xml:space="preserve">d) Did your breast pain appear: </t>
    </r>
    <r>
      <rPr>
        <sz val="8"/>
        <color theme="1" tint="0.499984740745262"/>
        <rFont val="Calibri"/>
        <family val="2"/>
        <scheme val="minor"/>
      </rPr>
      <t>spontaneously ; under hormonal treatment only (contraception, treatment for infertifility, etc.)</t>
    </r>
  </si>
  <si>
    <r>
      <t xml:space="preserve">Au cours de votre vie avez-vous déjà utilisé la pilule contraceptive ? </t>
    </r>
    <r>
      <rPr>
        <sz val="8"/>
        <color theme="1" tint="0.499984740745262"/>
        <rFont val="Calibri"/>
        <family val="2"/>
        <scheme val="minor"/>
      </rPr>
      <t xml:space="preserve">O / N, </t>
    </r>
    <r>
      <rPr>
        <sz val="8"/>
        <rFont val="Calibri"/>
        <family val="2"/>
        <scheme val="minor"/>
      </rPr>
      <t>si oui :</t>
    </r>
  </si>
  <si>
    <r>
      <t>Have you ever used a contraceptive pill?</t>
    </r>
    <r>
      <rPr>
        <sz val="8"/>
        <rFont val="Calibri"/>
        <family val="2"/>
        <scheme val="minor"/>
      </rPr>
      <t xml:space="preserve"> </t>
    </r>
    <r>
      <rPr>
        <sz val="8"/>
        <color theme="1" tint="0.499984740745262"/>
        <rFont val="Calibri"/>
        <family val="2"/>
        <scheme val="minor"/>
      </rPr>
      <t>Y/N</t>
    </r>
    <r>
      <rPr>
        <sz val="8"/>
        <rFont val="Calibri"/>
        <family val="2"/>
        <scheme val="minor"/>
      </rPr>
      <t xml:space="preserve"> and if yes:</t>
    </r>
  </si>
  <si>
    <r>
      <t>a) A quel âge avez-vous commencé à la prendre ?</t>
    </r>
    <r>
      <rPr>
        <sz val="8"/>
        <color theme="1" tint="0.499984740745262"/>
        <rFont val="Calibri"/>
        <family val="2"/>
        <scheme val="minor"/>
      </rPr>
      <t xml:space="preserve"> I__I__I ans</t>
    </r>
  </si>
  <si>
    <r>
      <t xml:space="preserve">a) At what age did you start taking it? </t>
    </r>
    <r>
      <rPr>
        <sz val="8"/>
        <color theme="1" tint="0.499984740745262"/>
        <rFont val="Calibri"/>
        <family val="2"/>
        <scheme val="minor"/>
      </rPr>
      <t>I__I__I  years</t>
    </r>
  </si>
  <si>
    <r>
      <t xml:space="preserve">b) Pendant combien de temps en tout l'avez-vous prise (en additionnant toutes les périodes où vous l'avez prise) :
</t>
    </r>
    <r>
      <rPr>
        <sz val="8"/>
        <color theme="1" tint="0.499984740745262"/>
        <rFont val="Calibri"/>
        <family val="2"/>
        <scheme val="minor"/>
      </rPr>
      <t>Moins d'un an
Entre 1 et 3 ans (2009 : entre 1 et 2 ans)
Entre 3 et 5 ans (2009 : de 3 à 5 ans)
Plus de 5 ans</t>
    </r>
  </si>
  <si>
    <r>
      <t xml:space="preserve">b) For how long in all did you take it (adding all periods when you took it):
</t>
    </r>
    <r>
      <rPr>
        <sz val="8"/>
        <color theme="1" tint="0.499984740745262"/>
        <rFont val="Calibri"/>
        <family val="2"/>
        <scheme val="minor"/>
      </rPr>
      <t>less than one year ;
1 to 3 years (2009 : 1 to 2 years) ;
3 to 5 years (2009 : 3 to 5 years) ;
more than 5 years</t>
    </r>
  </si>
  <si>
    <r>
      <t xml:space="preserve">Actuellement, utilisez-vous un moyen pour éviter d'être enceinte ? </t>
    </r>
    <r>
      <rPr>
        <sz val="8"/>
        <color theme="1" tint="0.499984740745262"/>
        <rFont val="Calibri"/>
        <family val="2"/>
        <scheme val="minor"/>
      </rPr>
      <t xml:space="preserve">O / N, </t>
    </r>
    <r>
      <rPr>
        <sz val="8"/>
        <rFont val="Calibri"/>
        <family val="2"/>
        <scheme val="minor"/>
      </rPr>
      <t>si oui précisez lequel (lesquels) :</t>
    </r>
  </si>
  <si>
    <r>
      <t xml:space="preserve">Are you currently using a means of avoiding getting pregnant? </t>
    </r>
    <r>
      <rPr>
        <sz val="8"/>
        <color theme="1" tint="0.499984740745262"/>
        <rFont val="Calibri"/>
        <family val="2"/>
        <scheme val="minor"/>
      </rPr>
      <t>Y/N</t>
    </r>
    <r>
      <rPr>
        <sz val="8"/>
        <rFont val="Calibri"/>
        <family val="2"/>
        <scheme val="minor"/>
      </rPr>
      <t>,If yes, specify which one(s): (tick as appropriate)</t>
    </r>
  </si>
  <si>
    <t>Contraceptive pill, which one:</t>
  </si>
  <si>
    <r>
      <rPr>
        <sz val="8"/>
        <color theme="0" tint="-0.49995422223578601"/>
        <rFont val="Calibri"/>
        <family val="2"/>
        <scheme val="minor"/>
      </rPr>
      <t>Another hormonal treatment</t>
    </r>
  </si>
  <si>
    <t>Male condom</t>
  </si>
  <si>
    <r>
      <rPr>
        <sz val="8"/>
        <color theme="0" tint="-0.49995422223578601"/>
        <rFont val="Calibri"/>
        <family val="2"/>
        <scheme val="minor"/>
      </rPr>
      <t>Contraceptive ring (NUVARING®)</t>
    </r>
  </si>
  <si>
    <t>Contraceptive implant (IMPLANON®)</t>
  </si>
  <si>
    <t>Contraceptive patch (EVRA®)</t>
  </si>
  <si>
    <t>Spermicidal creams or vaginal suppositories</t>
  </si>
  <si>
    <t>Female condom</t>
  </si>
  <si>
    <t>Partner withdrawal before ejaculation (coitus interruptus)</t>
  </si>
  <si>
    <t>You do not have intercourse on at-risk days (natural method, Ogino, temperatures, etc.)</t>
  </si>
  <si>
    <t>You or your partner have undergone a sterilisation procedure (tubal ligation, vasectomy)</t>
  </si>
  <si>
    <t xml:space="preserve">Autre moyen, précisez lequel : </t>
  </si>
  <si>
    <t xml:space="preserve">Other means, specify: </t>
  </si>
  <si>
    <r>
      <t xml:space="preserve">Avez-vous déjà eu, vous ou votre partenaire, une ou plusieurs interventions dans le but d'améliorer la fertilité de votre couple ?
</t>
    </r>
    <r>
      <rPr>
        <sz val="8"/>
        <color theme="1" tint="0.499984740745262"/>
        <rFont val="Calibri"/>
        <family val="2"/>
        <scheme val="minor"/>
      </rPr>
      <t>Oui, vous
Oui, votre partenaire
Oui, tous les deux
Non, ni vous ni votre partenaire</t>
    </r>
  </si>
  <si>
    <r>
      <t xml:space="preserve">Have you or your partner ever undergone one or more procedures with a view to improving your couple's fertility?
</t>
    </r>
    <r>
      <rPr>
        <sz val="8"/>
        <color theme="1" tint="0.499984740745262"/>
        <rFont val="Calibri"/>
        <family val="2"/>
        <scheme val="minor"/>
      </rPr>
      <t>yes, yourself ;
yes, your partner ;
yes, both ;
no, neither yourself nor your partner</t>
    </r>
  </si>
  <si>
    <r>
      <t xml:space="preserve">Avez-vous déjà eu une salpingite (infection aiguë atteignant les trompes) ? 
</t>
    </r>
    <r>
      <rPr>
        <sz val="8"/>
        <color theme="1" tint="0.499984740745262"/>
        <rFont val="Calibri"/>
        <family val="2"/>
        <scheme val="minor"/>
      </rPr>
      <t>O / N / Ne sais pas</t>
    </r>
  </si>
  <si>
    <r>
      <t>If yes, what treatment were you given?</t>
    </r>
    <r>
      <rPr>
        <sz val="8"/>
        <color theme="1" tint="0.49995422223578601"/>
        <rFont val="Calibri"/>
        <family val="2"/>
        <scheme val="minor"/>
      </rPr>
      <t xml:space="preserve"> antibiotic treatment alone / laparoscopy (video camera inserted via the umbilicus) and antibiotics / don't know</t>
    </r>
  </si>
  <si>
    <r>
      <t xml:space="preserve">Si oui, avez-vous reçu un traitement par antibiotiques ? </t>
    </r>
    <r>
      <rPr>
        <sz val="8"/>
        <color theme="1" tint="0.499984740745262"/>
        <rFont val="Calibri"/>
        <family val="2"/>
        <scheme val="minor"/>
      </rPr>
      <t>O / N</t>
    </r>
  </si>
  <si>
    <t>If yes, did you receive an antibiotic treatment? Y/N</t>
  </si>
  <si>
    <r>
      <t xml:space="preserve">Au cours des 6 derniers mois, vous ou votre partenaire, avez-vous consulté un ou des médecins en raison de difficultés à obtenir une grossesse ?
</t>
    </r>
    <r>
      <rPr>
        <sz val="8"/>
        <color theme="1" tint="0.499984740745262"/>
        <rFont val="Calibri"/>
        <family val="2"/>
        <scheme val="minor"/>
      </rPr>
      <t>Oui, vous
Oui, votre partenaire
Oui, tous les deux
Non, ni vous ni votre partenaire</t>
    </r>
  </si>
  <si>
    <r>
      <t xml:space="preserve">Over the past 6 months, have you or your partner seen one or more physicians due to difficulties in becoming pregnant?
</t>
    </r>
    <r>
      <rPr>
        <sz val="8"/>
        <color theme="1" tint="0.499984740745262"/>
        <rFont val="Calibri"/>
        <family val="2"/>
        <scheme val="minor"/>
      </rPr>
      <t>Yes, yourself ;
Yes, your partner ;
Yes, both ;
No, neither yourself nor your partner</t>
    </r>
  </si>
  <si>
    <r>
      <t xml:space="preserve">Au cours des 6 derniers mois, vous ou votre partenaire, avez-vous utilisé (ou utilisez-vous actuellement) un traitement médical pour favoriser la survenue d'une grossesse ?
</t>
    </r>
    <r>
      <rPr>
        <sz val="8"/>
        <color theme="1" tint="0.499984740745262"/>
        <rFont val="Calibri"/>
        <family val="2"/>
        <scheme val="minor"/>
      </rPr>
      <t>Oui, vous
Oui, votre partenaire
Oui, tous les deux
Non, ni vous ni votre partenaire</t>
    </r>
  </si>
  <si>
    <r>
      <t xml:space="preserve">Over the past 6 months, have you or your partner used (or do you currently use) a medical treatment to promote the onset of pregnancy?
</t>
    </r>
    <r>
      <rPr>
        <sz val="8"/>
        <color theme="1" tint="0.499984740745262"/>
        <rFont val="Calibri"/>
        <family val="2"/>
        <scheme val="minor"/>
      </rPr>
      <t>Yes, yourself ;
Yes, your partner ;
Yes, both ;
No, neither yourself nor your partner</t>
    </r>
  </si>
  <si>
    <r>
      <t xml:space="preserve">Diriez-vous que vous souhaitez avoir une grossesse :
</t>
    </r>
    <r>
      <rPr>
        <sz val="8"/>
        <color theme="1" tint="0.499984740745262"/>
        <rFont val="Calibri"/>
        <family val="2"/>
        <scheme val="minor"/>
      </rPr>
      <t>dans les 6 prochains mois
dans 6 mois à 1 an
dans 1 à 2 ans
Dans plus de 2 ans
Pas immédiatement
vous ne souhaitez pas (ou plus) avoir de grossesse
vous ne pouvez pas (ou plus) avoir de grossesse</t>
    </r>
  </si>
  <si>
    <r>
      <t xml:space="preserve">Would you say that you want a pregnancy:
</t>
    </r>
    <r>
      <rPr>
        <sz val="8"/>
        <color theme="1" tint="0.499984740745262"/>
        <rFont val="Calibri"/>
        <family val="2"/>
        <scheme val="minor"/>
      </rPr>
      <t>within the next 6 months;
within 6 months to 1 year;
within 1 to 2 years;
within more than 2 years;
not immediately;
you do not wish to become pregnant (again);
you cannot (can no longer) become pregnant</t>
    </r>
  </si>
  <si>
    <r>
      <t>Est-ce que vous cherchez actuellement à être enceinte ?</t>
    </r>
    <r>
      <rPr>
        <sz val="8"/>
        <color theme="1" tint="0.499984740745262"/>
        <rFont val="Calibri"/>
        <family val="2"/>
        <scheme val="minor"/>
      </rPr>
      <t xml:space="preserve"> O / N</t>
    </r>
  </si>
  <si>
    <t>Are you currently trying to become pregnant? Y/N</t>
  </si>
  <si>
    <r>
      <t xml:space="preserve">Avez-vous déjà été enceinte, quelle que soit la façon dont la grossesse s'est terminée ? 
</t>
    </r>
    <r>
      <rPr>
        <sz val="8"/>
        <color theme="1" tint="0.499984740745262"/>
        <rFont val="Calibri"/>
        <family val="2"/>
        <scheme val="minor"/>
      </rPr>
      <t>O (y compris si vous êtes actuellement enceinte)/N</t>
    </r>
  </si>
  <si>
    <r>
      <t xml:space="preserve">Have you ever been pregnant, whatever the manner in which the pregnancy ended? 
</t>
    </r>
    <r>
      <rPr>
        <sz val="8"/>
        <color theme="1" tint="0.499984740745262"/>
        <rFont val="Calibri"/>
        <family val="2"/>
        <scheme val="minor"/>
      </rPr>
      <t>Y (including if you are currently pregnant)/N</t>
    </r>
  </si>
  <si>
    <r>
      <t xml:space="preserve">Au total, combien de grossesses avez-vous eues (y compris la grossesse actuelle si vous êtes enceinte), quelle que soit la façon dont elles se sont terminées ? 
</t>
    </r>
    <r>
      <rPr>
        <sz val="8"/>
        <color theme="1" tint="0.499984740745262"/>
        <rFont val="Calibri"/>
        <family val="2"/>
        <scheme val="minor"/>
      </rPr>
      <t>I__I__I grossesses</t>
    </r>
  </si>
  <si>
    <r>
      <t xml:space="preserve">In all, how many times have you been pregnant (including the current pregnancy, if you are pregnant), whatever the manner in which these pregnancies ended? 
</t>
    </r>
    <r>
      <rPr>
        <sz val="8"/>
        <color theme="1" tint="0.499984740745262"/>
        <rFont val="Calibri"/>
        <family val="2"/>
        <scheme val="minor"/>
      </rPr>
      <t>I__I__I pregnancies</t>
    </r>
  </si>
  <si>
    <r>
      <t xml:space="preserve">A quelle date s'est terminée votre dernière grossesse (quelle qu'en soit l'issue) ?
</t>
    </r>
    <r>
      <rPr>
        <sz val="8"/>
        <color theme="1" tint="0.499984740745262"/>
        <rFont val="Calibri"/>
        <family val="2"/>
        <scheme val="minor"/>
      </rPr>
      <t>jj/mm/aaaa
Je suis actuellement enceinte</t>
    </r>
  </si>
  <si>
    <r>
      <t xml:space="preserve">What date did your last pregnancy end on (whatever the outcome)?
</t>
    </r>
    <r>
      <rPr>
        <sz val="8"/>
        <color theme="1" tint="0.499984740745262"/>
        <rFont val="Calibri"/>
        <family val="2"/>
        <scheme val="minor"/>
      </rPr>
      <t>dd/mm/yyyy
I am currently pregnant</t>
    </r>
  </si>
  <si>
    <r>
      <t xml:space="preserve">Au cours de votre vie, avez-vous eu une (ou plusieurs)* grossesses extra-utérines (grossesse se développant de façon anormale en dehors de l'utérus, par exemple dans la trompe) ? </t>
    </r>
    <r>
      <rPr>
        <sz val="8"/>
        <color theme="1" tint="0.499984740745262"/>
        <rFont val="Calibri"/>
        <family val="2"/>
        <scheme val="minor"/>
      </rPr>
      <t>O / N</t>
    </r>
  </si>
  <si>
    <t>Have you ever had any ectopic pregnancies (foetus developing abnormally outside of the uterus, for example in a fallopian tube)? 
Y/N</t>
  </si>
  <si>
    <t xml:space="preserve">If yes, how many? |__|__| ectopic pregnancy(ies) </t>
  </si>
  <si>
    <r>
      <t xml:space="preserve">Au cours de votre vie, avez-vous eu une ou plusieurs fausses couches ? </t>
    </r>
    <r>
      <rPr>
        <sz val="8"/>
        <color theme="1" tint="0.499984740745262"/>
        <rFont val="Calibri"/>
        <family val="2"/>
        <scheme val="minor"/>
      </rPr>
      <t>O / N</t>
    </r>
  </si>
  <si>
    <t>Have you ever had any miscarriages? Y/N</t>
  </si>
  <si>
    <t xml:space="preserve">If yes, how many? |__|__| miscarriage(s) </t>
  </si>
  <si>
    <r>
      <t xml:space="preserve">Au cours de votre vie, avez-vous eu une ou plusieurs IVG (Interruption volontaire de grossesse) ? </t>
    </r>
    <r>
      <rPr>
        <sz val="8"/>
        <color theme="1" tint="0.499984740745262"/>
        <rFont val="Calibri"/>
        <family val="2"/>
        <scheme val="minor"/>
      </rPr>
      <t>O / N</t>
    </r>
  </si>
  <si>
    <t>Have you ever had any elective abortions? Y/N</t>
  </si>
  <si>
    <t>If yes, how many? I__I__I elective abortion(s)</t>
  </si>
  <si>
    <r>
      <t>Au cours de votre vie, avez-vous eu une ou plusieurs IMG (Interruption médicale de grossesse, avortement "thérapeutique") ?</t>
    </r>
    <r>
      <rPr>
        <sz val="8"/>
        <color theme="1" tint="0.499984740745262"/>
        <rFont val="Calibri"/>
        <family val="2"/>
        <scheme val="minor"/>
      </rPr>
      <t xml:space="preserve"> O / N</t>
    </r>
  </si>
  <si>
    <t>Have you ever had any therapeutic abortions? Y/N</t>
  </si>
  <si>
    <t>If yes, how many? I__I__I therapeutic abortion(s)</t>
  </si>
  <si>
    <r>
      <t>Combien d'enfants avez-vous eus (enfants biologiques nés après 5 mois de grossesse, vivants ou non) ?</t>
    </r>
    <r>
      <rPr>
        <sz val="8"/>
        <color theme="1" tint="0.499984740745262"/>
        <rFont val="Calibri"/>
        <family val="2"/>
        <scheme val="minor"/>
      </rPr>
      <t xml:space="preserve"> I__I__I</t>
    </r>
  </si>
  <si>
    <t>How many children have you had (biological children born after at least 5 months' pregnancy, live or not)? I__I__I</t>
  </si>
  <si>
    <t>[gender (F/M)]</t>
  </si>
  <si>
    <t>[year of birth (yyyy)]</t>
  </si>
  <si>
    <t>[weight at birth (kg/g)]</t>
  </si>
  <si>
    <t>[delivery method (caesarian/natural)]</t>
  </si>
  <si>
    <t>[breast feeding Y/N/No. of months]</t>
  </si>
  <si>
    <r>
      <t xml:space="preserve">Avez-vous eu des enfants mort-nés ? </t>
    </r>
    <r>
      <rPr>
        <sz val="8"/>
        <color theme="1" tint="0.499984740745262"/>
        <rFont val="Calibri"/>
        <family val="2"/>
        <scheme val="minor"/>
      </rPr>
      <t>O / N</t>
    </r>
  </si>
  <si>
    <t>Have you had any stillborn children? Y/N</t>
  </si>
  <si>
    <r>
      <t xml:space="preserve">Si oui, précisez, pour chacun, en quelle année et s'il s'agissait d'une grossesse multiple (jumeaux, triplés…) : </t>
    </r>
    <r>
      <rPr>
        <sz val="8"/>
        <color theme="1" tint="0.499984740745262"/>
        <rFont val="Calibri"/>
        <family val="2"/>
        <scheme val="minor"/>
      </rPr>
      <t>(pour chaque enfant =&gt; année [aaaa] ; grossesse multiple O / N) x 4 enfants</t>
    </r>
  </si>
  <si>
    <r>
      <t xml:space="preserve">If yes, for each specify the year and whether it was a multiple pregnancy (twins, triplets, etc.): 
</t>
    </r>
    <r>
      <rPr>
        <sz val="8"/>
        <color theme="1" tint="0.499984740745262"/>
        <rFont val="Calibri"/>
        <family val="2"/>
        <scheme val="minor"/>
      </rPr>
      <t>(child [yyyy] year; multiple pregnancy Y/N) x 4 rows (i.e. 4 children)</t>
    </r>
  </si>
  <si>
    <t>Have you ever undergone a breast operation (conventional surgical procedure or biopsy)? Y/N and if yes:</t>
  </si>
  <si>
    <r>
      <t xml:space="preserve">a) in what year(s)? (if you have undergone several procedures, specify only the last 2 operations, starting with the most recent) </t>
    </r>
    <r>
      <rPr>
        <sz val="8"/>
        <color theme="1" tint="0.499984740745262"/>
        <rFont val="Calibri"/>
        <family val="2"/>
        <scheme val="minor"/>
      </rPr>
      <t>[yyyy]; [yyyy]</t>
    </r>
  </si>
  <si>
    <t>d) Do you know whether this was for:</t>
  </si>
  <si>
    <r>
      <t xml:space="preserve">Avez-vous déjà souffert d'une affection au(x) sein(s) ? </t>
    </r>
    <r>
      <rPr>
        <sz val="8"/>
        <color theme="1" tint="0.499984740745262"/>
        <rFont val="Calibri"/>
        <family val="2"/>
        <scheme val="minor"/>
      </rPr>
      <t xml:space="preserve">O / N, </t>
    </r>
    <r>
      <rPr>
        <sz val="8"/>
        <rFont val="Calibri"/>
        <family val="2"/>
        <scheme val="minor"/>
      </rPr>
      <t>si oui :</t>
    </r>
  </si>
  <si>
    <t>Have you ever suffered from a breast condition? Y/N and if yes:</t>
  </si>
  <si>
    <r>
      <t>a) De quelle(s) affection(s) s'agissait-il ?</t>
    </r>
    <r>
      <rPr>
        <i/>
        <sz val="8"/>
        <rFont val="Calibri"/>
        <family val="2"/>
        <scheme val="minor"/>
      </rPr>
      <t xml:space="preserve"> (plusieurs réponses possibles)</t>
    </r>
  </si>
  <si>
    <t>a) What was (were) the condition(s)? (several answers possible)</t>
  </si>
  <si>
    <r>
      <rPr>
        <sz val="8"/>
        <color theme="0" tint="-0.49995422223578601"/>
        <rFont val="Calibri"/>
        <family val="2"/>
        <scheme val="minor"/>
      </rPr>
      <t>breast cyst(s)</t>
    </r>
  </si>
  <si>
    <r>
      <rPr>
        <sz val="8"/>
        <color theme="0" tint="-0.49995422223578601"/>
        <rFont val="Calibri"/>
        <family val="2"/>
        <scheme val="minor"/>
      </rPr>
      <t>breast micro-calcifications</t>
    </r>
  </si>
  <si>
    <r>
      <rPr>
        <sz val="8"/>
        <color theme="0" tint="-0.49995422223578601"/>
        <rFont val="Calibri"/>
        <family val="2"/>
        <scheme val="minor"/>
      </rPr>
      <t>breast adenofibroma</t>
    </r>
  </si>
  <si>
    <r>
      <rPr>
        <sz val="8"/>
        <color theme="0" tint="-0.49995422223578601"/>
        <rFont val="Calibri"/>
        <family val="2"/>
        <scheme val="minor"/>
      </rPr>
      <t>fibrocystic mastitis</t>
    </r>
  </si>
  <si>
    <r>
      <rPr>
        <sz val="8"/>
        <color theme="0" tint="-0.49995422223578601"/>
        <rFont val="Calibri"/>
        <family val="2"/>
        <scheme val="minor"/>
      </rPr>
      <t>breast cancer</t>
    </r>
  </si>
  <si>
    <r>
      <rPr>
        <sz val="8"/>
        <color theme="0" tint="-0.49995422223578601"/>
        <rFont val="Calibri"/>
        <family val="2"/>
        <scheme val="minor"/>
      </rPr>
      <t>don't know</t>
    </r>
  </si>
  <si>
    <r>
      <t xml:space="preserve">b) Avez-vous été opérée ou avez-vous eu une biopsie d'un (des) sein(s) pour cette (ces) affection(s) ? </t>
    </r>
    <r>
      <rPr>
        <sz val="8"/>
        <color theme="1" tint="0.499984740745262"/>
        <rFont val="Calibri"/>
        <family val="2"/>
        <scheme val="minor"/>
      </rPr>
      <t>O / N</t>
    </r>
  </si>
  <si>
    <t>b) Have you ever undergone an operation or biopsy on one or both breasts for one or more of these conditions? Y/N</t>
  </si>
  <si>
    <r>
      <t xml:space="preserve">Si oui, en quelle(s) année(s) ? (si vous avez subi plusieurs interventions au niveau des seins indiquez seulement les deux plus récentes) : </t>
    </r>
    <r>
      <rPr>
        <sz val="8"/>
        <color theme="1" tint="0.499984740745262"/>
        <rFont val="Calibri"/>
        <family val="2"/>
        <scheme val="minor"/>
      </rPr>
      <t>[aaaa] [aaaa]</t>
    </r>
  </si>
  <si>
    <t>If yes, in what year(s)? (if you have undergone several breast procedures, specify only the two most recent): [yyyy] [yyyy]</t>
  </si>
  <si>
    <r>
      <t xml:space="preserve">Avez-vous déjà eu une intervention esthétique au niveau des seins ? </t>
    </r>
    <r>
      <rPr>
        <sz val="8"/>
        <color theme="1" tint="0.499984740745262"/>
        <rFont val="Calibri"/>
        <family val="2"/>
        <scheme val="minor"/>
      </rPr>
      <t>O / N</t>
    </r>
  </si>
  <si>
    <t>Have you ever undergone plastic surgery of the breasts? Y/N</t>
  </si>
  <si>
    <r>
      <t xml:space="preserve">Avez-vous déjà eu un ou plusieurs frottis du col de l'utérus (frottis cervico-vaginal pour le dépistage du cancer du col de l'utérus) ? </t>
    </r>
    <r>
      <rPr>
        <sz val="8"/>
        <color theme="1" tint="0.499984740745262"/>
        <rFont val="Calibri"/>
        <family val="2"/>
        <scheme val="minor"/>
      </rPr>
      <t xml:space="preserve">O / N, </t>
    </r>
    <r>
      <rPr>
        <sz val="8"/>
        <color theme="1"/>
        <rFont val="Calibri"/>
        <family val="2"/>
        <scheme val="minor"/>
      </rPr>
      <t>si oui :</t>
    </r>
  </si>
  <si>
    <r>
      <t xml:space="preserve">Have you ever had one or more cervical smears (cervical cancer screening)? </t>
    </r>
    <r>
      <rPr>
        <b/>
        <sz val="8"/>
        <color theme="1" tint="0.499984740745262"/>
        <rFont val="Calibri"/>
        <family val="2"/>
        <scheme val="minor"/>
      </rPr>
      <t>Y/N</t>
    </r>
  </si>
  <si>
    <r>
      <t xml:space="preserve">A quand remonte le dernier frottis ? </t>
    </r>
    <r>
      <rPr>
        <sz val="8"/>
        <color theme="1" tint="0.499984740745262"/>
        <rFont val="Calibri"/>
        <family val="2"/>
        <scheme val="minor"/>
      </rPr>
      <t>mm/aaaa</t>
    </r>
  </si>
  <si>
    <r>
      <t xml:space="preserve">If yes, when was the last smear test? </t>
    </r>
    <r>
      <rPr>
        <sz val="8"/>
        <color theme="1" tint="0.499984740745262"/>
        <rFont val="Calibri"/>
        <family val="2"/>
        <scheme val="minor"/>
      </rPr>
      <t>mm/yyyy</t>
    </r>
  </si>
  <si>
    <r>
      <t xml:space="preserve">Ce frottis a-t-il été réalisé par : </t>
    </r>
    <r>
      <rPr>
        <sz val="8"/>
        <color theme="1" tint="0.499984740745262"/>
        <rFont val="Calibri"/>
        <family val="2"/>
        <scheme val="minor"/>
      </rPr>
      <t>un médecin généraliste ; un gynécologue ; autre, précisez</t>
    </r>
  </si>
  <si>
    <r>
      <t xml:space="preserve">was this smear test performed by: </t>
    </r>
    <r>
      <rPr>
        <sz val="8"/>
        <color theme="1" tint="0.499984740745262"/>
        <rFont val="Calibri"/>
        <family val="2"/>
        <scheme val="minor"/>
      </rPr>
      <t>a general practitioner ; a gynaecologist ; other, specify</t>
    </r>
  </si>
  <si>
    <r>
      <t>Avez-vous déjà eu une ou plusieurs ostéodensitométrie(s) (mesure de la masse osseuse) ?</t>
    </r>
    <r>
      <rPr>
        <sz val="8"/>
        <color theme="1" tint="0.499984740745262"/>
        <rFont val="Calibri"/>
        <family val="2"/>
        <scheme val="minor"/>
      </rPr>
      <t xml:space="preserve"> O / N</t>
    </r>
  </si>
  <si>
    <t>Have you ever undergone one or more bone densitometry measurements? Y/N</t>
  </si>
  <si>
    <r>
      <t xml:space="preserve">Si oui, à quand remonte le dernier examen ? </t>
    </r>
    <r>
      <rPr>
        <sz val="8"/>
        <color theme="1" tint="0.499984740745262"/>
        <rFont val="Calibri"/>
        <family val="2"/>
        <scheme val="minor"/>
      </rPr>
      <t>mm/aaaa</t>
    </r>
  </si>
  <si>
    <t>If yes, when was the last examination? mm/yyyy</t>
  </si>
  <si>
    <r>
      <t xml:space="preserve">Avez-vous déjà eu une ou plusieurs mammographie(s) (radiographie des seins) ? 
</t>
    </r>
    <r>
      <rPr>
        <sz val="8"/>
        <color theme="1" tint="0.499984740745262"/>
        <rFont val="Calibri"/>
        <family val="2"/>
        <scheme val="minor"/>
      </rPr>
      <t>O / N,</t>
    </r>
    <r>
      <rPr>
        <sz val="8"/>
        <rFont val="Calibri"/>
        <family val="2"/>
        <scheme val="minor"/>
      </rPr>
      <t xml:space="preserve"> si oui :</t>
    </r>
  </si>
  <si>
    <t>Have you ever had one or more mammographies (breast X-rays)? Y/N</t>
  </si>
  <si>
    <r>
      <t>a) A quand remonte le dernier examen ?</t>
    </r>
    <r>
      <rPr>
        <sz val="8"/>
        <color theme="1" tint="0.499984740745262"/>
        <rFont val="Calibri"/>
        <family val="2"/>
        <scheme val="minor"/>
      </rPr>
      <t xml:space="preserve"> mm/aaaa</t>
    </r>
  </si>
  <si>
    <t>a) If yes, when was the last examination? mm/yyyy</t>
  </si>
  <si>
    <r>
      <t xml:space="preserve">c) Si cette mammographie n'a pas été réalisée dans le cadre du dépistage organisé, vous a-t-elle été prescrite par :
</t>
    </r>
    <r>
      <rPr>
        <sz val="8"/>
        <color theme="1" tint="0.499984740745262"/>
        <rFont val="Calibri"/>
        <family val="2"/>
        <scheme val="minor"/>
      </rPr>
      <t>Un médecin généraliste
Un gynécologue
Autre, précisez</t>
    </r>
  </si>
  <si>
    <r>
      <t xml:space="preserve">Are you post-menopausal? </t>
    </r>
    <r>
      <rPr>
        <sz val="8"/>
        <color theme="1" tint="0.499984740745262"/>
        <rFont val="Calibri"/>
        <family val="2"/>
        <scheme val="minor"/>
      </rPr>
      <t>Y/N/Don't know, and if yes:</t>
    </r>
  </si>
  <si>
    <r>
      <t xml:space="preserve">a) Votre ménopause a-t-elle été confirmée par des dosages hormonaux ? </t>
    </r>
    <r>
      <rPr>
        <sz val="8"/>
        <color theme="1" tint="0.499984740745262"/>
        <rFont val="Calibri"/>
        <family val="2"/>
        <scheme val="minor"/>
      </rPr>
      <t>O / N / Ne sais pas</t>
    </r>
  </si>
  <si>
    <r>
      <t>a) Was your menopause confirmed by hormone assays?</t>
    </r>
    <r>
      <rPr>
        <sz val="8"/>
        <color theme="1" tint="0.499984740745262"/>
        <rFont val="Calibri"/>
        <family val="2"/>
        <scheme val="minor"/>
      </rPr>
      <t xml:space="preserve"> Y/N/Don't know</t>
    </r>
  </si>
  <si>
    <r>
      <t xml:space="preserve">b) A quel âge avez-vous été ménopausée ? </t>
    </r>
    <r>
      <rPr>
        <sz val="8"/>
        <color theme="1" tint="0.499984740745262"/>
        <rFont val="Calibri"/>
        <family val="2"/>
        <scheme val="minor"/>
      </rPr>
      <t>I__I__I ans</t>
    </r>
  </si>
  <si>
    <r>
      <t xml:space="preserve">b) How old were you when you reached menopause? </t>
    </r>
    <r>
      <rPr>
        <sz val="8"/>
        <color theme="1" tint="0.499984740745262"/>
        <rFont val="Calibri"/>
        <family val="2"/>
        <scheme val="minor"/>
      </rPr>
      <t>I__I__I  years</t>
    </r>
  </si>
  <si>
    <r>
      <t xml:space="preserve">Si vous ne vous souvenez pas exactement, était-ce depuis :
</t>
    </r>
    <r>
      <rPr>
        <sz val="8"/>
        <color theme="1" tint="0.499984740745262"/>
        <rFont val="Calibri"/>
        <family val="2"/>
        <scheme val="minor"/>
      </rPr>
      <t>1 à 2 ans
2 à 5 ans (2009 : entre 3 et 5 ans)
5 à 10 ans (2009 : entre 6 et 10 ans)
plus de 10 ans</t>
    </r>
  </si>
  <si>
    <r>
      <t xml:space="preserve">If you cannot remember accurately, was it over the past:
</t>
    </r>
    <r>
      <rPr>
        <sz val="8"/>
        <color theme="1" tint="0.499984740745262"/>
        <rFont val="Calibri"/>
        <family val="2"/>
        <scheme val="minor"/>
      </rPr>
      <t>1 to 2 years;
2 to 5 years (2009: 3 to 5 years);
5 to 10 years (2009: 6 to 10 years);
more than 10 years</t>
    </r>
  </si>
  <si>
    <r>
      <t xml:space="preserve">Suivez-vous actuellement un traitement en rapport avec la ménopause ? </t>
    </r>
    <r>
      <rPr>
        <sz val="8"/>
        <color theme="1" tint="0.499984740745262"/>
        <rFont val="Calibri"/>
        <family val="2"/>
        <scheme val="minor"/>
      </rPr>
      <t xml:space="preserve">O / N / Ne sait pas ; </t>
    </r>
    <r>
      <rPr>
        <sz val="8"/>
        <rFont val="Calibri"/>
        <family val="2"/>
        <scheme val="minor"/>
      </rPr>
      <t>si oui, est-ce un traitement par :</t>
    </r>
  </si>
  <si>
    <r>
      <t>Are you currently receiving a menopause-related treatment?</t>
    </r>
    <r>
      <rPr>
        <sz val="8"/>
        <color theme="1" tint="0.499984740745262"/>
        <rFont val="Calibri"/>
        <family val="2"/>
        <scheme val="minor"/>
      </rPr>
      <t xml:space="preserve"> 
Y/N/Don't know </t>
    </r>
    <r>
      <rPr>
        <sz val="8"/>
        <rFont val="Calibri"/>
        <family val="2"/>
        <scheme val="minor"/>
      </rPr>
      <t>; If yes, what type of treatment is it :</t>
    </r>
  </si>
  <si>
    <t xml:space="preserve">Local vaginal treatment </t>
  </si>
  <si>
    <t xml:space="preserve">Non-hormonal treatment for hot flushes </t>
  </si>
  <si>
    <t>Homoeopathy</t>
  </si>
  <si>
    <r>
      <t xml:space="preserve">Plantes ; </t>
    </r>
    <r>
      <rPr>
        <sz val="8"/>
        <rFont val="Calibri"/>
        <family val="2"/>
        <scheme val="minor"/>
      </rPr>
      <t xml:space="preserve">Précisez s'il s'agit de phyto-œstrogènes (dont le soja) ? </t>
    </r>
    <r>
      <rPr>
        <sz val="8"/>
        <color rgb="FF808080"/>
        <rFont val="Calibri"/>
        <family val="2"/>
        <scheme val="minor"/>
      </rPr>
      <t>O / N / Ne sait pas</t>
    </r>
  </si>
  <si>
    <r>
      <t>Plants ;</t>
    </r>
    <r>
      <rPr>
        <sz val="8"/>
        <rFont val="Calibri"/>
        <family val="2"/>
        <scheme val="minor"/>
      </rPr>
      <t xml:space="preserve"> Please specify whether these are phyto-oestrogens (including soy)?</t>
    </r>
    <r>
      <rPr>
        <sz val="8"/>
        <color rgb="FF808080"/>
        <rFont val="Calibri"/>
        <family val="2"/>
        <scheme val="minor"/>
      </rPr>
      <t xml:space="preserve"> Y/N/Don't know</t>
    </r>
  </si>
  <si>
    <t>other, specify:</t>
  </si>
  <si>
    <r>
      <rPr>
        <sz val="8"/>
        <color theme="0" tint="-0.49995422223578601"/>
        <rFont val="Calibri"/>
        <family val="2"/>
        <scheme val="minor"/>
      </rPr>
      <t>Don't know</t>
    </r>
  </si>
  <si>
    <t>If you are currently receiving a menopause-related hormonal treatment?</t>
  </si>
  <si>
    <t>a) Précisez le nom, la dose par jour et le nombre de jours par mois pour chacun des produits que vous prenez dans le cadre de ce traitement :</t>
  </si>
  <si>
    <t>a) Specify the name, daily dose and number of days per month for each of the products you are taking in the context of this treatment:</t>
  </si>
  <si>
    <r>
      <t xml:space="preserve">[Nom du produit] </t>
    </r>
    <r>
      <rPr>
        <sz val="8"/>
        <color theme="0" tint="-0.499984740745262"/>
        <rFont val="Calibri"/>
        <family val="2"/>
        <scheme val="minor"/>
      </rPr>
      <t>; exemple : ESTREVA</t>
    </r>
  </si>
  <si>
    <r>
      <t>[Dose par jour]</t>
    </r>
    <r>
      <rPr>
        <sz val="8"/>
        <color theme="0" tint="-0.499984740745262"/>
        <rFont val="Calibri"/>
        <family val="2"/>
        <scheme val="minor"/>
      </rPr>
      <t xml:space="preserve"> ; exemple : 1 comprimé par jour</t>
    </r>
  </si>
  <si>
    <r>
      <t xml:space="preserve">[Nombre de jours par mois] </t>
    </r>
    <r>
      <rPr>
        <sz val="8"/>
        <color theme="0" tint="-0.499984740745262"/>
        <rFont val="Calibri"/>
        <family val="2"/>
        <scheme val="minor"/>
      </rPr>
      <t>; exemple : du 10e au 25e jour</t>
    </r>
  </si>
  <si>
    <t>b) Since when have you been taking a menopause-related hormonal treatment (the one(s) mentioned above, or an equivalent product)</t>
  </si>
  <si>
    <t>for less than one year; specify the month and year that the treatment started: mm/yyyy</t>
  </si>
  <si>
    <t>for more than one year; specify the year that the treatment started: yyyy</t>
  </si>
  <si>
    <r>
      <t xml:space="preserve">Si vous ne prenez pas actuellement de traitement hormonal en rapport avec la ménopause, en avez-vous pris dans le passé ? </t>
    </r>
    <r>
      <rPr>
        <sz val="8"/>
        <color theme="1" tint="0.499984740745262"/>
        <rFont val="Calibri"/>
        <family val="2"/>
        <scheme val="minor"/>
      </rPr>
      <t>O / N</t>
    </r>
  </si>
  <si>
    <t>If you are not currently taking a menopause-related hormonal treatment, have you done so in the past? Y/N</t>
  </si>
  <si>
    <t>If yes, how long did the treatment last?</t>
  </si>
  <si>
    <t>less than one year; specify the number of months: I__I__I months</t>
  </si>
  <si>
    <t>more than one year; specify the number of years: I__I__I years</t>
  </si>
  <si>
    <r>
      <t xml:space="preserve">Actuellement, suivez-vous un traitement médicamenteux hormonal en rapport avec des problèmes gynécologiques, hors ménopause (par exemple pour douleurs aux seins, fibrome…) ? </t>
    </r>
    <r>
      <rPr>
        <sz val="8"/>
        <color theme="1" tint="0.499984740745262"/>
        <rFont val="Calibri"/>
        <family val="2"/>
        <scheme val="minor"/>
      </rPr>
      <t>O / N</t>
    </r>
  </si>
  <si>
    <t>Are you currently taking a hormonal treatment for non-menopause-related gynaecological problems (e.g.: breast pain, fibroma, etc.)? Y/N</t>
  </si>
  <si>
    <t>If yes, could you give the names of the medicines, their administration chronology relative to your menstrual cycle, and the treatment start date?</t>
  </si>
  <si>
    <r>
      <t xml:space="preserve">[Nom du médicament] </t>
    </r>
    <r>
      <rPr>
        <sz val="8"/>
        <color theme="0" tint="-0.499984740745262"/>
        <rFont val="Calibri"/>
        <family val="2"/>
        <scheme val="minor"/>
      </rPr>
      <t>; exemple : SURGESTONE</t>
    </r>
  </si>
  <si>
    <r>
      <t xml:space="preserve">[Chronologie] </t>
    </r>
    <r>
      <rPr>
        <sz val="8"/>
        <color theme="0" tint="-0.499984740745262"/>
        <rFont val="Calibri"/>
        <family val="2"/>
        <scheme val="minor"/>
      </rPr>
      <t>; exemple 15e au 25e jour du cycle</t>
    </r>
  </si>
  <si>
    <r>
      <t xml:space="preserve">[Date de début (jj/mm/aaaa)] </t>
    </r>
    <r>
      <rPr>
        <sz val="8"/>
        <color theme="0" tint="-0.499984740745262"/>
        <rFont val="Calibri"/>
        <family val="2"/>
        <scheme val="minor"/>
      </rPr>
      <t>; exemple 10/12/1998</t>
    </r>
  </si>
  <si>
    <r>
      <rPr>
        <sz val="8"/>
        <rFont val="Calibri"/>
        <family val="2"/>
        <scheme val="minor"/>
      </rPr>
      <t>[pilote]</t>
    </r>
    <r>
      <rPr>
        <b/>
        <sz val="8"/>
        <rFont val="Calibri"/>
        <family val="2"/>
        <scheme val="minor"/>
      </rPr>
      <t xml:space="preserve"> Dans quelle(s) langue(s) vous parlaient d'habitude vos parents quand vous étiez enfant ?
</t>
    </r>
    <r>
      <rPr>
        <sz val="8"/>
        <rFont val="Calibri"/>
        <family val="2"/>
        <scheme val="minor"/>
      </rPr>
      <t xml:space="preserve">[i1-2-3] </t>
    </r>
    <r>
      <rPr>
        <b/>
        <sz val="8"/>
        <rFont val="Calibri"/>
        <family val="2"/>
        <scheme val="minor"/>
      </rPr>
      <t xml:space="preserve">Quand vous étiez enfant, dans quelle(s) langue(s) vous parlaient habituellement vos parents ou les personnes qui vous ont élevé(e) ?
</t>
    </r>
    <r>
      <rPr>
        <sz val="8"/>
        <color theme="1" tint="0.499984740745262"/>
        <rFont val="Calibri"/>
        <family val="2"/>
        <scheme val="minor"/>
      </rPr>
      <t>Le français uniquement
[pilote] Une autre langue que le français
[i1-2-3] Une ou plusieurs langues mais pas le français
[pilote] Le français et une autre langue
[i1-2-3] Le français et une ou plusieurs autres langues</t>
    </r>
  </si>
  <si>
    <r>
      <t xml:space="preserve">Quelle est votre situation de famille actuelle au sens de l'état civil ?
</t>
    </r>
    <r>
      <rPr>
        <sz val="8"/>
        <color theme="0" tint="-0.499984740745262"/>
        <rFont val="Calibri"/>
        <family val="2"/>
        <scheme val="minor"/>
      </rPr>
      <t>Célibataire (jamais marié(e))
Pacsé(e)
Marié(e)
Séparé(e)
Divorcé(e)
Veuf(ve)</t>
    </r>
  </si>
  <si>
    <t>Language - SCORE |__| / 8</t>
  </si>
  <si>
    <r>
      <t xml:space="preserve">Questionnaire Médical
</t>
    </r>
    <r>
      <rPr>
        <sz val="11"/>
        <color rgb="FFFFFFFF"/>
        <rFont val="Calibri"/>
        <family val="2"/>
        <scheme val="minor"/>
      </rPr>
      <t>Questionnaire administré par le médecin</t>
    </r>
  </si>
  <si>
    <r>
      <rPr>
        <sz val="14"/>
        <color rgb="FFFFFFFF"/>
        <rFont val="Calibri"/>
        <family val="2"/>
        <scheme val="minor"/>
      </rPr>
      <t xml:space="preserve">Medical questionnaire
</t>
    </r>
    <r>
      <rPr>
        <sz val="11"/>
        <color rgb="FFFFFFFF"/>
        <rFont val="Calibri"/>
        <family val="2"/>
        <scheme val="minor"/>
      </rPr>
      <t>Questionnaire managed by the physician</t>
    </r>
  </si>
  <si>
    <t>Physician's number: I__I__I__|__|</t>
  </si>
  <si>
    <t>Outpatient's gender: Male/Female</t>
  </si>
  <si>
    <r>
      <t>Bouchon de cérumen oreille droite ?</t>
    </r>
    <r>
      <rPr>
        <sz val="8"/>
        <color theme="1" tint="0.499984740745262"/>
        <rFont val="Calibri"/>
        <family val="2"/>
        <scheme val="minor"/>
      </rPr>
      <t xml:space="preserve"> O / N</t>
    </r>
  </si>
  <si>
    <t>Wax plug in right ear? Y/N</t>
  </si>
  <si>
    <r>
      <t xml:space="preserve">Si oui, occlusif ? </t>
    </r>
    <r>
      <rPr>
        <sz val="8"/>
        <color theme="1" tint="0.499984740745262"/>
        <rFont val="Calibri"/>
        <family val="2"/>
        <scheme val="minor"/>
      </rPr>
      <t>O / N</t>
    </r>
  </si>
  <si>
    <t>If yes, occlusal? Y/N</t>
  </si>
  <si>
    <r>
      <t>Bouchon de cérumen oreille gauche ?</t>
    </r>
    <r>
      <rPr>
        <sz val="8"/>
        <color theme="1" tint="0.499984740745262"/>
        <rFont val="Calibri"/>
        <family val="2"/>
        <scheme val="minor"/>
      </rPr>
      <t xml:space="preserve"> O / N</t>
    </r>
  </si>
  <si>
    <t>Wax plug in left ear? Y/N</t>
  </si>
  <si>
    <r>
      <t>Si oui, occlusif ?</t>
    </r>
    <r>
      <rPr>
        <sz val="8"/>
        <color theme="1" tint="0.499984740745262"/>
        <rFont val="Calibri"/>
        <family val="2"/>
        <scheme val="minor"/>
      </rPr>
      <t xml:space="preserve"> O / N</t>
    </r>
  </si>
  <si>
    <r>
      <t xml:space="preserve">Le consultant a-t-il apporté son carnet de santé : </t>
    </r>
    <r>
      <rPr>
        <sz val="8"/>
        <color theme="1" tint="0.499984740745262"/>
        <rFont val="Calibri"/>
        <family val="2"/>
        <scheme val="minor"/>
      </rPr>
      <t>O / N</t>
    </r>
  </si>
  <si>
    <t>Did the outpatient bring his/her health record: Y/N</t>
  </si>
  <si>
    <r>
      <t xml:space="preserve">Poids de naissance inscrit sur le carnet de santé : </t>
    </r>
    <r>
      <rPr>
        <sz val="8"/>
        <color theme="1" tint="0.499984740745262"/>
        <rFont val="Calibri"/>
        <family val="2"/>
        <scheme val="minor"/>
      </rPr>
      <t>I__I__I__I__I g</t>
    </r>
  </si>
  <si>
    <t>Birth weight recorded on health record: I__I__I__I__I g</t>
  </si>
  <si>
    <t>Cardiovascular disease:</t>
  </si>
  <si>
    <r>
      <rPr>
        <sz val="8"/>
        <rFont val="Calibri"/>
        <family val="2"/>
        <scheme val="minor"/>
      </rPr>
      <t xml:space="preserve">Hypertension artérielle : </t>
    </r>
    <r>
      <rPr>
        <sz val="8"/>
        <color theme="0" tint="-0.499984740745262"/>
        <rFont val="Calibri"/>
        <family val="2"/>
        <scheme val="minor"/>
      </rPr>
      <t>O / N ; âge au diagnostic I__I__I ans</t>
    </r>
  </si>
  <si>
    <r>
      <rPr>
        <sz val="8"/>
        <color theme="0" tint="-0.49995422223578601"/>
        <rFont val="Calibri"/>
        <family val="2"/>
        <scheme val="minor"/>
      </rPr>
      <t>Hypertension: Y/N; age at time of diagnosis  I__I__I years</t>
    </r>
  </si>
  <si>
    <r>
      <rPr>
        <sz val="8"/>
        <rFont val="Calibri"/>
        <family val="2"/>
        <scheme val="minor"/>
      </rPr>
      <t xml:space="preserve">Angine de poitrine : </t>
    </r>
    <r>
      <rPr>
        <sz val="8"/>
        <color theme="0" tint="-0.499984740745262"/>
        <rFont val="Calibri"/>
        <family val="2"/>
        <scheme val="minor"/>
      </rPr>
      <t>O / N ; âge au diagnostic I__I__I ans</t>
    </r>
  </si>
  <si>
    <r>
      <rPr>
        <sz val="8"/>
        <color theme="0" tint="-0.49995422223578601"/>
        <rFont val="Calibri"/>
        <family val="2"/>
        <scheme val="minor"/>
      </rPr>
      <t>Angina pectoris: Y/N; age at time of diagnosis  I__I__I years</t>
    </r>
  </si>
  <si>
    <r>
      <rPr>
        <sz val="8"/>
        <rFont val="Calibri"/>
        <family val="2"/>
        <scheme val="minor"/>
      </rPr>
      <t xml:space="preserve">Infarctus du myocarde : </t>
    </r>
    <r>
      <rPr>
        <sz val="8"/>
        <color theme="0" tint="-0.499984740745262"/>
        <rFont val="Calibri"/>
        <family val="2"/>
        <scheme val="minor"/>
      </rPr>
      <t>O / N ; âge au diagnostic I__I__I ans</t>
    </r>
  </si>
  <si>
    <r>
      <rPr>
        <sz val="8"/>
        <color theme="0" tint="-0.49995422223578601"/>
        <rFont val="Calibri"/>
        <family val="2"/>
        <scheme val="minor"/>
      </rPr>
      <t>Myocardial infarction: Y/N; age at time of diagnosis  I__I__I years</t>
    </r>
  </si>
  <si>
    <r>
      <rPr>
        <sz val="8"/>
        <rFont val="Calibri"/>
        <family val="2"/>
        <scheme val="minor"/>
      </rPr>
      <t xml:space="preserve">Accident vasculaire cérébral : </t>
    </r>
    <r>
      <rPr>
        <sz val="8"/>
        <color theme="0" tint="-0.499984740745262"/>
        <rFont val="Calibri"/>
        <family val="2"/>
        <scheme val="minor"/>
      </rPr>
      <t>O / N ; âge au diagnostic I__I__I ans</t>
    </r>
  </si>
  <si>
    <r>
      <rPr>
        <sz val="8"/>
        <color theme="0" tint="-0.49995422223578601"/>
        <rFont val="Calibri"/>
        <family val="2"/>
        <scheme val="minor"/>
      </rPr>
      <t>Stroke: Y/N; age at time of diagnosis  I__I__I years</t>
    </r>
  </si>
  <si>
    <r>
      <rPr>
        <sz val="8"/>
        <rFont val="Calibri"/>
        <family val="2"/>
        <scheme val="minor"/>
      </rPr>
      <t xml:space="preserve">Artérite des membres inférieurs : </t>
    </r>
    <r>
      <rPr>
        <sz val="8"/>
        <color theme="0" tint="-0.499984740745262"/>
        <rFont val="Calibri"/>
        <family val="2"/>
        <scheme val="minor"/>
      </rPr>
      <t>O / N ; âge au diagnostic I__I__I ans</t>
    </r>
  </si>
  <si>
    <r>
      <rPr>
        <sz val="8"/>
        <color theme="0" tint="-0.49995422223578601"/>
        <rFont val="Calibri"/>
        <family val="2"/>
        <scheme val="minor"/>
      </rPr>
      <t>Lower limb arteritis: Y/N; age at time of diagnosis  I__I__I years</t>
    </r>
  </si>
  <si>
    <r>
      <rPr>
        <sz val="8"/>
        <rFont val="Calibri"/>
        <family val="2"/>
        <scheme val="minor"/>
      </rPr>
      <t xml:space="preserve">Autre(s) affection(s) cardio-vasculaire(s) : </t>
    </r>
    <r>
      <rPr>
        <sz val="8"/>
        <color theme="0" tint="-0.499984740745262"/>
        <rFont val="Calibri"/>
        <family val="2"/>
        <scheme val="minor"/>
      </rPr>
      <t>O / N ; âge au diagnostic I__I__I ans ; précisez : (2 choix)</t>
    </r>
  </si>
  <si>
    <r>
      <rPr>
        <sz val="8"/>
        <color theme="0" tint="-0.49995422223578601"/>
        <rFont val="Calibri"/>
        <family val="2"/>
        <scheme val="minor"/>
      </rPr>
      <t>Other cardiovascular disease(s): Y/N; age at time of diagnosis  I__I__I years; specify: (2 choices)</t>
    </r>
  </si>
  <si>
    <t>Respiratory disease:</t>
  </si>
  <si>
    <r>
      <rPr>
        <sz val="8"/>
        <rFont val="Calibri"/>
        <family val="2"/>
        <scheme val="minor"/>
      </rPr>
      <t xml:space="preserve">Bronchite chronique : </t>
    </r>
    <r>
      <rPr>
        <sz val="8"/>
        <color theme="0" tint="-0.499984740745262"/>
        <rFont val="Calibri"/>
        <family val="2"/>
        <scheme val="minor"/>
      </rPr>
      <t>O / N ; âge au diagnostic I__I__I ans</t>
    </r>
  </si>
  <si>
    <r>
      <rPr>
        <sz val="8"/>
        <color theme="0" tint="-0.49995422223578601"/>
        <rFont val="Calibri"/>
        <family val="2"/>
        <scheme val="minor"/>
      </rPr>
      <t>Chronic bronchitis: Y/N; age at time of diagnosis  I__I__I years</t>
    </r>
  </si>
  <si>
    <r>
      <rPr>
        <sz val="8"/>
        <rFont val="Calibri"/>
        <family val="2"/>
        <scheme val="minor"/>
      </rPr>
      <t xml:space="preserve">Emphysème : </t>
    </r>
    <r>
      <rPr>
        <sz val="8"/>
        <color theme="0" tint="-0.499984740745262"/>
        <rFont val="Calibri"/>
        <family val="2"/>
        <scheme val="minor"/>
      </rPr>
      <t>O / N ; âge au diagnostic I__I__I ans</t>
    </r>
  </si>
  <si>
    <r>
      <rPr>
        <sz val="8"/>
        <color theme="0" tint="-0.49995422223578601"/>
        <rFont val="Calibri"/>
        <family val="2"/>
        <scheme val="minor"/>
      </rPr>
      <t>Emphysema: Y/N; age at time of diagnosis  I__I__I years</t>
    </r>
  </si>
  <si>
    <r>
      <rPr>
        <sz val="8"/>
        <rFont val="Calibri"/>
        <family val="2"/>
        <scheme val="minor"/>
      </rPr>
      <t xml:space="preserve">Asthme : </t>
    </r>
    <r>
      <rPr>
        <sz val="8"/>
        <color theme="0" tint="-0.499984740745262"/>
        <rFont val="Calibri"/>
        <family val="2"/>
        <scheme val="minor"/>
      </rPr>
      <t>O / N ; âge au diagnostic I__I__I ans</t>
    </r>
  </si>
  <si>
    <r>
      <rPr>
        <sz val="8"/>
        <color theme="0" tint="-0.49995422223578601"/>
        <rFont val="Calibri"/>
        <family val="2"/>
        <scheme val="minor"/>
      </rPr>
      <t>Asthma: Y/N; age at time of diagnosis  I__I__I years</t>
    </r>
  </si>
  <si>
    <r>
      <rPr>
        <sz val="8"/>
        <rFont val="Calibri"/>
        <family val="2"/>
        <scheme val="minor"/>
      </rPr>
      <t xml:space="preserve">Autre(s) affection(s) respiratoire(s) </t>
    </r>
    <r>
      <rPr>
        <sz val="8"/>
        <color theme="0" tint="-0.499984740745262"/>
        <rFont val="Calibri"/>
        <family val="2"/>
        <scheme val="minor"/>
      </rPr>
      <t>: O / N ; âge au diagnostic I__I__I ans ; précisez : (2 choix)</t>
    </r>
  </si>
  <si>
    <r>
      <rPr>
        <sz val="8"/>
        <color theme="0" tint="-0.49995422223578601"/>
        <rFont val="Calibri"/>
        <family val="2"/>
        <scheme val="minor"/>
      </rPr>
      <t>Other respiratory disease(s): Y/N; age at time of diagnosis  I__I__I years; specify: (2 choices)</t>
    </r>
  </si>
  <si>
    <t>Digestive disease:</t>
  </si>
  <si>
    <r>
      <rPr>
        <sz val="8"/>
        <rFont val="Calibri"/>
        <family val="2"/>
        <scheme val="minor"/>
      </rPr>
      <t xml:space="preserve">Hépatite B : </t>
    </r>
    <r>
      <rPr>
        <sz val="8"/>
        <color theme="0" tint="-0.499984740745262"/>
        <rFont val="Calibri"/>
        <family val="2"/>
        <scheme val="minor"/>
      </rPr>
      <t>O / N ; âge au diagnostic I__I__I ans</t>
    </r>
  </si>
  <si>
    <r>
      <rPr>
        <sz val="8"/>
        <color theme="0" tint="-0.49995422223578601"/>
        <rFont val="Calibri"/>
        <family val="2"/>
        <scheme val="minor"/>
      </rPr>
      <t>Hepatitis B: Y/N; age at time of diagnosis  I__I__I years</t>
    </r>
  </si>
  <si>
    <r>
      <rPr>
        <sz val="8"/>
        <rFont val="Calibri"/>
        <family val="2"/>
        <scheme val="minor"/>
      </rPr>
      <t xml:space="preserve">Hépatite C : </t>
    </r>
    <r>
      <rPr>
        <sz val="8"/>
        <color theme="0" tint="-0.499984740745262"/>
        <rFont val="Calibri"/>
        <family val="2"/>
        <scheme val="minor"/>
      </rPr>
      <t>O / N ; âge au diagnostic I__I__I ans</t>
    </r>
  </si>
  <si>
    <r>
      <rPr>
        <sz val="8"/>
        <color theme="0" tint="-0.49995422223578601"/>
        <rFont val="Calibri"/>
        <family val="2"/>
        <scheme val="minor"/>
      </rPr>
      <t>Hepatitis C: Y/N; age at time of diagnosis  I__I__I years</t>
    </r>
  </si>
  <si>
    <r>
      <rPr>
        <sz val="8"/>
        <rFont val="Calibri"/>
        <family val="2"/>
        <scheme val="minor"/>
      </rPr>
      <t xml:space="preserve">Autres hépatites : </t>
    </r>
    <r>
      <rPr>
        <sz val="8"/>
        <color theme="0" tint="-0.499984740745262"/>
        <rFont val="Calibri"/>
        <family val="2"/>
        <scheme val="minor"/>
      </rPr>
      <t>O / N ; âge au diagnostic I__I__I ans</t>
    </r>
  </si>
  <si>
    <r>
      <rPr>
        <sz val="8"/>
        <color theme="0" tint="-0.49995422223578601"/>
        <rFont val="Calibri"/>
        <family val="2"/>
        <scheme val="minor"/>
      </rPr>
      <t>Other forms of hepatitis: Y/N; age at time of diagnosis  I__I__I years</t>
    </r>
  </si>
  <si>
    <r>
      <rPr>
        <sz val="8"/>
        <rFont val="Calibri"/>
        <family val="2"/>
        <scheme val="minor"/>
      </rPr>
      <t xml:space="preserve">Autre(s) affection(s) digestive(s) : </t>
    </r>
    <r>
      <rPr>
        <sz val="8"/>
        <color theme="0" tint="-0.499984740745262"/>
        <rFont val="Calibri"/>
        <family val="2"/>
        <scheme val="minor"/>
      </rPr>
      <t>O / N ; âge au diagnostic I__I__I ans ; précisez : (2 choix)</t>
    </r>
  </si>
  <si>
    <r>
      <rPr>
        <sz val="8"/>
        <color theme="0" tint="-0.49995422223578601"/>
        <rFont val="Calibri"/>
        <family val="2"/>
        <scheme val="minor"/>
      </rPr>
      <t>Other digestive disease(s): Y/N; age at time of diagnosis  I__I__I years; specify: (2 choices)</t>
    </r>
  </si>
  <si>
    <t>Urogenital disease:</t>
  </si>
  <si>
    <r>
      <rPr>
        <sz val="8"/>
        <rFont val="Calibri"/>
        <family val="2"/>
        <scheme val="minor"/>
      </rPr>
      <t xml:space="preserve">Condylomes ou HPV : </t>
    </r>
    <r>
      <rPr>
        <sz val="8"/>
        <color theme="0" tint="-0.499984740745262"/>
        <rFont val="Calibri"/>
        <family val="2"/>
        <scheme val="minor"/>
      </rPr>
      <t>O / N ; âge au diagnostic I__I__I ans</t>
    </r>
  </si>
  <si>
    <r>
      <rPr>
        <sz val="8"/>
        <color theme="0" tint="-0.49995422223578601"/>
        <rFont val="Calibri"/>
        <family val="2"/>
        <scheme val="minor"/>
      </rPr>
      <t>Condyloma or HPV: Y/N; age at time of diagnosis  I__I__I years</t>
    </r>
  </si>
  <si>
    <r>
      <rPr>
        <sz val="8"/>
        <rFont val="Calibri"/>
        <family val="2"/>
        <scheme val="minor"/>
      </rPr>
      <t xml:space="preserve">Autre(s) affection(s) urogénitale(s) : </t>
    </r>
    <r>
      <rPr>
        <sz val="8"/>
        <color theme="0" tint="-0.499984740745262"/>
        <rFont val="Calibri"/>
        <family val="2"/>
        <scheme val="minor"/>
      </rPr>
      <t>O / N ; âge au diagnostic I__I__I ans ; précisez : (2 choix)</t>
    </r>
  </si>
  <si>
    <r>
      <rPr>
        <sz val="8"/>
        <color theme="0" tint="-0.49995422223578601"/>
        <rFont val="Calibri"/>
        <family val="2"/>
        <scheme val="minor"/>
      </rPr>
      <t>Other urogenital disease(s): Y/N; age at time of diagnosis  I__I__I years; specify: (2 choices)</t>
    </r>
  </si>
  <si>
    <t>Kidney disease:</t>
  </si>
  <si>
    <r>
      <rPr>
        <sz val="8"/>
        <rFont val="Calibri"/>
        <family val="2"/>
        <scheme val="minor"/>
      </rPr>
      <t xml:space="preserve">Maladie rénale chronique* : </t>
    </r>
    <r>
      <rPr>
        <sz val="8"/>
        <color theme="0" tint="-0.499984740745262"/>
        <rFont val="Calibri"/>
        <family val="2"/>
        <scheme val="minor"/>
      </rPr>
      <t>O / N ; âge au diagnostic I__I__I ans</t>
    </r>
  </si>
  <si>
    <r>
      <rPr>
        <sz val="8"/>
        <color theme="0" tint="-0.49995422223578601"/>
        <rFont val="Calibri"/>
        <family val="2"/>
        <scheme val="minor"/>
      </rPr>
      <t>Chronic kidney disease*: Y/N; age at time of diagnosis  I__I__I years</t>
    </r>
  </si>
  <si>
    <r>
      <rPr>
        <sz val="8"/>
        <rFont val="Calibri"/>
        <family val="2"/>
        <scheme val="minor"/>
      </rPr>
      <t>Autre(s) affection(s) rénale(s) :</t>
    </r>
    <r>
      <rPr>
        <sz val="8"/>
        <color theme="0" tint="-0.499984740745262"/>
        <rFont val="Calibri"/>
        <family val="2"/>
        <scheme val="minor"/>
      </rPr>
      <t xml:space="preserve"> O / N ; âge au diagnostic I__I__I ans ; précisez : (2 choix)</t>
    </r>
  </si>
  <si>
    <r>
      <rPr>
        <sz val="8"/>
        <color theme="0" tint="-0.49995422223578601"/>
        <rFont val="Calibri"/>
        <family val="2"/>
        <scheme val="minor"/>
      </rPr>
      <t>Other kidney disease(s): Y/N; age at time of diagnosis  I__I__I years; specify: (2 choices)</t>
    </r>
  </si>
  <si>
    <t>Neurological and mental illnesses:</t>
  </si>
  <si>
    <r>
      <rPr>
        <sz val="8"/>
        <rFont val="Calibri"/>
        <family val="2"/>
        <scheme val="minor"/>
      </rPr>
      <t xml:space="preserve">Dépression traitée : </t>
    </r>
    <r>
      <rPr>
        <sz val="8"/>
        <color theme="0" tint="-0.499984740745262"/>
        <rFont val="Calibri"/>
        <family val="2"/>
        <scheme val="minor"/>
      </rPr>
      <t>O / N ; âge au diagnostic |__|__| ans</t>
    </r>
  </si>
  <si>
    <r>
      <rPr>
        <sz val="8"/>
        <rFont val="Calibri"/>
        <family val="2"/>
        <scheme val="minor"/>
      </rPr>
      <t xml:space="preserve">Tentative de suicide : </t>
    </r>
    <r>
      <rPr>
        <sz val="8"/>
        <color theme="0" tint="-0.499984740745262"/>
        <rFont val="Calibri"/>
        <family val="2"/>
        <scheme val="minor"/>
      </rPr>
      <t>O / N ; âge au diagnostic |__|__| ans</t>
    </r>
  </si>
  <si>
    <r>
      <rPr>
        <sz val="8"/>
        <rFont val="Calibri"/>
        <family val="2"/>
        <scheme val="minor"/>
      </rPr>
      <t xml:space="preserve">Maladie de Parkinson : </t>
    </r>
    <r>
      <rPr>
        <sz val="8"/>
        <color theme="0" tint="-0.499984740745262"/>
        <rFont val="Calibri"/>
        <family val="2"/>
        <scheme val="minor"/>
      </rPr>
      <t>O / N ; âge au diagnostic I__I__I ans</t>
    </r>
  </si>
  <si>
    <r>
      <rPr>
        <sz val="8"/>
        <color theme="0" tint="-0.49995422223578601"/>
        <rFont val="Calibri"/>
        <family val="2"/>
        <scheme val="minor"/>
      </rPr>
      <t>Parkinson's disease: Y/N; age at time of diagnosis  I__I__I years</t>
    </r>
  </si>
  <si>
    <r>
      <rPr>
        <sz val="8"/>
        <color theme="0" tint="-0.49995422223578601"/>
        <rFont val="Calibri"/>
        <family val="2"/>
        <scheme val="minor"/>
      </rPr>
      <t>Other other nervous and mental illness(es): Y/N; age at time of diagnosis  I__I__I years; specify: (2 choices)</t>
    </r>
  </si>
  <si>
    <t>Osteoarticular disorders:</t>
  </si>
  <si>
    <r>
      <rPr>
        <sz val="8"/>
        <rFont val="Calibri"/>
        <family val="2"/>
        <scheme val="minor"/>
      </rPr>
      <t xml:space="preserve">Arthrite inflammatoire : </t>
    </r>
    <r>
      <rPr>
        <sz val="8"/>
        <color theme="0" tint="-0.499984740745262"/>
        <rFont val="Calibri"/>
        <family val="2"/>
        <scheme val="minor"/>
      </rPr>
      <t>O / N ; âge au diagnostic I__I__I ans</t>
    </r>
  </si>
  <si>
    <r>
      <rPr>
        <sz val="8"/>
        <color theme="0" tint="-0.49995422223578601"/>
        <rFont val="Calibri"/>
        <family val="2"/>
        <scheme val="minor"/>
      </rPr>
      <t>Inflammatory arthritis: Y/N; age at time of diagnosis  I__I__I years</t>
    </r>
  </si>
  <si>
    <r>
      <rPr>
        <sz val="8"/>
        <rFont val="Calibri"/>
        <family val="2"/>
        <scheme val="minor"/>
      </rPr>
      <t xml:space="preserve">Autre(s) affection(s) ostéo-articulaire(s) : </t>
    </r>
    <r>
      <rPr>
        <sz val="8"/>
        <color theme="0" tint="-0.499984740745262"/>
        <rFont val="Calibri"/>
        <family val="2"/>
        <scheme val="minor"/>
      </rPr>
      <t>O / N ; âge au diagnostic I__I__I ans ; précisez : (2 choix)</t>
    </r>
  </si>
  <si>
    <r>
      <rPr>
        <sz val="8"/>
        <color theme="0" tint="-0.49995422223578601"/>
        <rFont val="Calibri"/>
        <family val="2"/>
        <scheme val="minor"/>
      </rPr>
      <t>Other osteoarticular disorder(s): Y/N; age at time of diagnosis  I__I__I years; specify: (2 choices)</t>
    </r>
  </si>
  <si>
    <t>Fractures:</t>
  </si>
  <si>
    <r>
      <rPr>
        <sz val="8"/>
        <rFont val="Calibri"/>
        <family val="2"/>
        <scheme val="minor"/>
      </rPr>
      <t xml:space="preserve">Fracture du poignet : </t>
    </r>
    <r>
      <rPr>
        <sz val="8"/>
        <color theme="0" tint="-0.499984740745262"/>
        <rFont val="Calibri"/>
        <family val="2"/>
        <scheme val="minor"/>
      </rPr>
      <t>O / N ; âge au moment de la fracture I__I__I ans</t>
    </r>
  </si>
  <si>
    <r>
      <rPr>
        <sz val="8"/>
        <color theme="0" tint="-0.49995422223578601"/>
        <rFont val="Calibri"/>
        <family val="2"/>
        <scheme val="minor"/>
      </rPr>
      <t>Fractured wrist: Y/N; age at time of fracture I__I__I years</t>
    </r>
  </si>
  <si>
    <r>
      <rPr>
        <sz val="8"/>
        <rFont val="Calibri"/>
        <family val="2"/>
        <scheme val="minor"/>
      </rPr>
      <t xml:space="preserve">Fracture de l’humérus (épaule) : </t>
    </r>
    <r>
      <rPr>
        <sz val="8"/>
        <color theme="0" tint="-0.499984740745262"/>
        <rFont val="Calibri"/>
        <family val="2"/>
        <scheme val="minor"/>
      </rPr>
      <t>O / N ; âge au moment de la fracture  I__I__I ans</t>
    </r>
  </si>
  <si>
    <r>
      <rPr>
        <sz val="8"/>
        <color theme="0" tint="-0.49995422223578601"/>
        <rFont val="Calibri"/>
        <family val="2"/>
        <scheme val="minor"/>
      </rPr>
      <t>Fractured humerus (shoulder): Y/N; age at time of fracture I__I__I years</t>
    </r>
  </si>
  <si>
    <r>
      <rPr>
        <sz val="8"/>
        <rFont val="Calibri"/>
        <family val="2"/>
        <scheme val="minor"/>
      </rPr>
      <t xml:space="preserve">Fracture du col du fémur : </t>
    </r>
    <r>
      <rPr>
        <sz val="8"/>
        <color theme="0" tint="-0.499984740745262"/>
        <rFont val="Calibri"/>
        <family val="2"/>
        <scheme val="minor"/>
      </rPr>
      <t>O / N ; âge au moment de la fracture  I__I__I ans</t>
    </r>
  </si>
  <si>
    <r>
      <rPr>
        <sz val="8"/>
        <color theme="0" tint="-0.49995422223578601"/>
        <rFont val="Calibri"/>
        <family val="2"/>
        <scheme val="minor"/>
      </rPr>
      <t>Fracture of the femoral neck: Y/N; age at time of fracture I__I__I years</t>
    </r>
  </si>
  <si>
    <r>
      <rPr>
        <sz val="8"/>
        <rFont val="Calibri"/>
        <family val="2"/>
        <scheme val="minor"/>
      </rPr>
      <t xml:space="preserve">Fracture vertébrale (fracture-tassement) : </t>
    </r>
    <r>
      <rPr>
        <sz val="8"/>
        <color theme="0" tint="-0.499984740745262"/>
        <rFont val="Calibri"/>
        <family val="2"/>
        <scheme val="minor"/>
      </rPr>
      <t>O / N ; âge au moment de la fracture  I__I__I ans</t>
    </r>
  </si>
  <si>
    <r>
      <rPr>
        <sz val="8"/>
        <color theme="0" tint="-0.49995422223578601"/>
        <rFont val="Calibri"/>
        <family val="2"/>
        <scheme val="minor"/>
      </rPr>
      <t>Vertebral fracture (fracture-compaction): Y/N; age at time of fracture I__I__I years</t>
    </r>
  </si>
  <si>
    <t>Endocrine disorders:</t>
  </si>
  <si>
    <r>
      <rPr>
        <sz val="8"/>
        <rFont val="Calibri"/>
        <family val="2"/>
        <scheme val="minor"/>
      </rPr>
      <t xml:space="preserve">Pathologie thyroïdienne : </t>
    </r>
    <r>
      <rPr>
        <sz val="8"/>
        <color theme="0" tint="-0.499984740745262"/>
        <rFont val="Calibri"/>
        <family val="2"/>
        <scheme val="minor"/>
      </rPr>
      <t>O / N ; âge au diagnostic I__I__I ans</t>
    </r>
  </si>
  <si>
    <r>
      <rPr>
        <sz val="8"/>
        <color theme="0" tint="-0.49995422223578601"/>
        <rFont val="Calibri"/>
        <family val="2"/>
        <scheme val="minor"/>
      </rPr>
      <t>Thyroid disease: Y/N; age at time of diagnosis  I__I__I years</t>
    </r>
  </si>
  <si>
    <r>
      <rPr>
        <sz val="8"/>
        <rFont val="Calibri"/>
        <family val="2"/>
        <scheme val="minor"/>
      </rPr>
      <t xml:space="preserve">Diabète de type I : </t>
    </r>
    <r>
      <rPr>
        <sz val="8"/>
        <color theme="0" tint="-0.499984740745262"/>
        <rFont val="Calibri"/>
        <family val="2"/>
        <scheme val="minor"/>
      </rPr>
      <t>O / N ; âge au diagnostic I__I__I ans</t>
    </r>
  </si>
  <si>
    <r>
      <rPr>
        <sz val="8"/>
        <color theme="0" tint="-0.49995422223578601"/>
        <rFont val="Calibri"/>
        <family val="2"/>
        <scheme val="minor"/>
      </rPr>
      <t>Type I diabetes: Y/N; age at time of diagnosis  I__I__I years</t>
    </r>
  </si>
  <si>
    <r>
      <rPr>
        <sz val="8"/>
        <rFont val="Calibri"/>
        <family val="2"/>
        <scheme val="minor"/>
      </rPr>
      <t xml:space="preserve">Diabète de type II : </t>
    </r>
    <r>
      <rPr>
        <sz val="8"/>
        <color theme="0" tint="-0.499984740745262"/>
        <rFont val="Calibri"/>
        <family val="2"/>
        <scheme val="minor"/>
      </rPr>
      <t>O / N ; âge au diagnostic I__I__I ans</t>
    </r>
  </si>
  <si>
    <r>
      <rPr>
        <sz val="8"/>
        <color theme="0" tint="-0.49995422223578601"/>
        <rFont val="Calibri"/>
        <family val="2"/>
        <scheme val="minor"/>
      </rPr>
      <t>Type II diabetes: Y/N; age at time of diagnosis  I__I__I years</t>
    </r>
  </si>
  <si>
    <r>
      <rPr>
        <sz val="8"/>
        <rFont val="Calibri"/>
        <family val="2"/>
        <scheme val="minor"/>
      </rPr>
      <t xml:space="preserve">Hypercholestérolémie traitée : </t>
    </r>
    <r>
      <rPr>
        <sz val="8"/>
        <color theme="0" tint="-0.499984740745262"/>
        <rFont val="Calibri"/>
        <family val="2"/>
        <scheme val="minor"/>
      </rPr>
      <t>O / N ; âge au diagnostic I__I__I ans</t>
    </r>
  </si>
  <si>
    <r>
      <rPr>
        <sz val="8"/>
        <color theme="0" tint="-0.49995422223578601"/>
        <rFont val="Calibri"/>
        <family val="2"/>
        <scheme val="minor"/>
      </rPr>
      <t>Treated hypercholesterolaemia: Y/N; age at time of diagnosis  I__I__I years</t>
    </r>
  </si>
  <si>
    <r>
      <rPr>
        <sz val="8"/>
        <rFont val="Calibri"/>
        <family val="2"/>
        <scheme val="minor"/>
      </rPr>
      <t xml:space="preserve">Hypertriglycéridémie traitée : </t>
    </r>
    <r>
      <rPr>
        <sz val="8"/>
        <color theme="0" tint="-0.499984740745262"/>
        <rFont val="Calibri"/>
        <family val="2"/>
        <scheme val="minor"/>
      </rPr>
      <t>O / N ; âge au diagnostic I__I__I ans</t>
    </r>
  </si>
  <si>
    <r>
      <rPr>
        <sz val="8"/>
        <color theme="0" tint="-0.49995422223578601"/>
        <rFont val="Calibri"/>
        <family val="2"/>
        <scheme val="minor"/>
      </rPr>
      <t>Treated hypertriglyceridaemia: Y/N; age at time of diagnosis  I__I__I years</t>
    </r>
  </si>
  <si>
    <r>
      <rPr>
        <sz val="8"/>
        <rFont val="Calibri"/>
        <family val="2"/>
        <scheme val="minor"/>
      </rPr>
      <t xml:space="preserve">Autre(s) affection(s) endocrinienne(s) : </t>
    </r>
    <r>
      <rPr>
        <sz val="8"/>
        <color theme="0" tint="-0.499984740745262"/>
        <rFont val="Calibri"/>
        <family val="2"/>
        <scheme val="minor"/>
      </rPr>
      <t>O / N ; âge au diagnostic I__I__I ans ; précisez : (2 choix)</t>
    </r>
  </si>
  <si>
    <r>
      <rPr>
        <sz val="8"/>
        <color theme="0" tint="-0.49995422223578601"/>
        <rFont val="Calibri"/>
        <family val="2"/>
        <scheme val="minor"/>
      </rPr>
      <t>Other endocrine disorder(s): Y/N; age at time of diagnosis  I__I__I years; specify: (2 choices)</t>
    </r>
  </si>
  <si>
    <r>
      <t xml:space="preserve">Cancer : </t>
    </r>
    <r>
      <rPr>
        <sz val="8"/>
        <color theme="1" tint="0.499984740745262"/>
        <rFont val="Calibri"/>
        <family val="2"/>
        <scheme val="minor"/>
      </rPr>
      <t>O / N</t>
    </r>
    <r>
      <rPr>
        <sz val="8"/>
        <rFont val="Calibri"/>
        <family val="2"/>
        <scheme val="minor"/>
      </rPr>
      <t>, si oui :</t>
    </r>
  </si>
  <si>
    <t>Cancer: Y/N and if yes:</t>
  </si>
  <si>
    <r>
      <rPr>
        <sz val="8"/>
        <rFont val="Calibri"/>
        <family val="2"/>
        <scheme val="minor"/>
      </rPr>
      <t xml:space="preserve">Sein : </t>
    </r>
    <r>
      <rPr>
        <sz val="8"/>
        <color theme="0" tint="-0.499984740745262"/>
        <rFont val="Calibri"/>
        <family val="2"/>
        <scheme val="minor"/>
      </rPr>
      <t>âge au diagnostic I__I__I ans</t>
    </r>
  </si>
  <si>
    <r>
      <rPr>
        <sz val="8"/>
        <color theme="0" tint="-0.49995422223578601"/>
        <rFont val="Calibri"/>
        <family val="2"/>
        <scheme val="minor"/>
      </rPr>
      <t>Breast: age at time of diagnosis  I__I__I years</t>
    </r>
  </si>
  <si>
    <r>
      <rPr>
        <sz val="8"/>
        <rFont val="Calibri"/>
        <family val="2"/>
        <scheme val="minor"/>
      </rPr>
      <t xml:space="preserve">Utérus Col : </t>
    </r>
    <r>
      <rPr>
        <sz val="8"/>
        <color theme="0" tint="-0.499984740745262"/>
        <rFont val="Calibri"/>
        <family val="2"/>
        <scheme val="minor"/>
      </rPr>
      <t>âge au diagnostic I__I__I ans</t>
    </r>
  </si>
  <si>
    <r>
      <rPr>
        <sz val="8"/>
        <color theme="0" tint="-0.49995422223578601"/>
        <rFont val="Calibri"/>
        <family val="2"/>
        <scheme val="minor"/>
      </rPr>
      <t>Cervix: age at time of diagnosis  I__I__I years</t>
    </r>
  </si>
  <si>
    <r>
      <rPr>
        <sz val="8"/>
        <rFont val="Calibri"/>
        <family val="2"/>
        <scheme val="minor"/>
      </rPr>
      <t xml:space="preserve">Utérus Corps : </t>
    </r>
    <r>
      <rPr>
        <sz val="8"/>
        <color theme="0" tint="-0.499984740745262"/>
        <rFont val="Calibri"/>
        <family val="2"/>
        <scheme val="minor"/>
      </rPr>
      <t>âge au diagnostic I__I__I ans</t>
    </r>
  </si>
  <si>
    <r>
      <rPr>
        <sz val="8"/>
        <color theme="0" tint="-0.49995422223578601"/>
        <rFont val="Calibri"/>
        <family val="2"/>
        <scheme val="minor"/>
      </rPr>
      <t>Uterus: age at time of diagnosis  I__I__I years</t>
    </r>
  </si>
  <si>
    <r>
      <rPr>
        <sz val="8"/>
        <rFont val="Calibri"/>
        <family val="2"/>
        <scheme val="minor"/>
      </rPr>
      <t xml:space="preserve">Ovaire : </t>
    </r>
    <r>
      <rPr>
        <sz val="8"/>
        <color theme="0" tint="-0.499984740745262"/>
        <rFont val="Calibri"/>
        <family val="2"/>
        <scheme val="minor"/>
      </rPr>
      <t>âge au diagnostic I__I__I ans</t>
    </r>
  </si>
  <si>
    <r>
      <rPr>
        <sz val="8"/>
        <color theme="0" tint="-0.49995422223578601"/>
        <rFont val="Calibri"/>
        <family val="2"/>
        <scheme val="minor"/>
      </rPr>
      <t>Ovaries: age at time of diagnosis  I__I__I years</t>
    </r>
  </si>
  <si>
    <r>
      <rPr>
        <sz val="8"/>
        <rFont val="Calibri"/>
        <family val="2"/>
        <scheme val="minor"/>
      </rPr>
      <t xml:space="preserve">Thyroïde : </t>
    </r>
    <r>
      <rPr>
        <sz val="8"/>
        <color theme="0" tint="-0.499984740745262"/>
        <rFont val="Calibri"/>
        <family val="2"/>
        <scheme val="minor"/>
      </rPr>
      <t>âge au diagnostic |__|__| ans</t>
    </r>
  </si>
  <si>
    <r>
      <rPr>
        <sz val="8"/>
        <color theme="0" tint="-0.49995422223578601"/>
        <rFont val="Calibri"/>
        <family val="2"/>
        <scheme val="minor"/>
      </rPr>
      <t>Thyroid: age at time of diagnosis  I__I__I years</t>
    </r>
  </si>
  <si>
    <r>
      <rPr>
        <sz val="8"/>
        <rFont val="Calibri"/>
        <family val="2"/>
        <scheme val="minor"/>
      </rPr>
      <t xml:space="preserve">Broncho-pulmonaire : </t>
    </r>
    <r>
      <rPr>
        <sz val="8"/>
        <color theme="0" tint="-0.499984740745262"/>
        <rFont val="Calibri"/>
        <family val="2"/>
        <scheme val="minor"/>
      </rPr>
      <t>âge au diagnostic I__I__I ans</t>
    </r>
  </si>
  <si>
    <r>
      <rPr>
        <sz val="8"/>
        <color theme="0" tint="-0.49995422223578601"/>
        <rFont val="Calibri"/>
        <family val="2"/>
        <scheme val="minor"/>
      </rPr>
      <t>Bronchopulmonary: age at time of diagnosis  I__I__I years</t>
    </r>
  </si>
  <si>
    <r>
      <rPr>
        <sz val="8"/>
        <rFont val="Calibri"/>
        <family val="2"/>
        <scheme val="minor"/>
      </rPr>
      <t xml:space="preserve">Prostate : </t>
    </r>
    <r>
      <rPr>
        <sz val="8"/>
        <color theme="0" tint="-0.499984740745262"/>
        <rFont val="Calibri"/>
        <family val="2"/>
        <scheme val="minor"/>
      </rPr>
      <t>âge au diagnostic I__I__I ans</t>
    </r>
  </si>
  <si>
    <r>
      <rPr>
        <sz val="8"/>
        <color theme="0" tint="-0.49995422223578601"/>
        <rFont val="Calibri"/>
        <family val="2"/>
        <scheme val="minor"/>
      </rPr>
      <t>Prostate: age at time of diagnosis  I__I__I years</t>
    </r>
  </si>
  <si>
    <r>
      <rPr>
        <sz val="8"/>
        <rFont val="Calibri"/>
        <family val="2"/>
        <scheme val="minor"/>
      </rPr>
      <t xml:space="preserve">Colon / rectum : </t>
    </r>
    <r>
      <rPr>
        <sz val="8"/>
        <color theme="0" tint="-0.499984740745262"/>
        <rFont val="Calibri"/>
        <family val="2"/>
        <scheme val="minor"/>
      </rPr>
      <t>âge au diagnostic I__I__I ans</t>
    </r>
  </si>
  <si>
    <r>
      <rPr>
        <sz val="8"/>
        <color theme="0" tint="-0.49995422223578601"/>
        <rFont val="Calibri"/>
        <family val="2"/>
        <scheme val="minor"/>
      </rPr>
      <t>Colorectal; age at time of diagnosis  I__I__I years</t>
    </r>
  </si>
  <si>
    <r>
      <rPr>
        <sz val="8"/>
        <rFont val="Calibri"/>
        <family val="2"/>
        <scheme val="minor"/>
      </rPr>
      <t>Autre(s) cancer(s) :</t>
    </r>
    <r>
      <rPr>
        <sz val="8"/>
        <color theme="0" tint="-0.499984740745262"/>
        <rFont val="Calibri"/>
        <family val="2"/>
        <scheme val="minor"/>
      </rPr>
      <t xml:space="preserve">
Précisez la localisation et l'âge : I__I__I__I__I__I__I__I / âge au diagnostic I__I__I ans (x 2 lignes)</t>
    </r>
  </si>
  <si>
    <r>
      <rPr>
        <sz val="8"/>
        <color theme="0" tint="-0.49995422223578601"/>
        <rFont val="Calibri"/>
        <family val="2"/>
        <scheme val="minor"/>
      </rPr>
      <t>Other cancer(s), 
specify location and age: I__I__I__I__I__I__I__I    age at time of diagnosis I__I__I years (x2 rows)</t>
    </r>
  </si>
  <si>
    <r>
      <t xml:space="preserve">Autre(s) affection(s) : </t>
    </r>
    <r>
      <rPr>
        <i/>
        <sz val="8"/>
        <rFont val="Calibri"/>
        <family val="2"/>
        <scheme val="minor"/>
      </rPr>
      <t>(2009 : Autres pathologies)</t>
    </r>
  </si>
  <si>
    <r>
      <t xml:space="preserve">Other disorder(s): </t>
    </r>
    <r>
      <rPr>
        <i/>
        <sz val="8"/>
        <rFont val="Calibri"/>
        <family val="2"/>
        <scheme val="minor"/>
      </rPr>
      <t>(2009: Other diseases)</t>
    </r>
  </si>
  <si>
    <r>
      <rPr>
        <sz val="8"/>
        <color theme="0" tint="-0.49995422223578601"/>
        <rFont val="Calibri"/>
        <family val="2"/>
        <scheme val="minor"/>
      </rPr>
      <t>Specify location and age: I__I__I__I__I__I__I__I    age at time of diagnosis I__I__I years</t>
    </r>
  </si>
  <si>
    <t>Cancer: Father / Mother</t>
  </si>
  <si>
    <r>
      <rPr>
        <sz val="8"/>
        <color theme="0" tint="-0.49995422223578601"/>
        <rFont val="Calibri"/>
        <family val="2"/>
        <scheme val="minor"/>
      </rPr>
      <t>specify the location:</t>
    </r>
  </si>
  <si>
    <r>
      <rPr>
        <sz val="8"/>
        <color theme="0" tint="-0.49995422223578601"/>
        <rFont val="Calibri"/>
        <family val="2"/>
        <scheme val="minor"/>
      </rPr>
      <t>age at time of diagnosis</t>
    </r>
  </si>
  <si>
    <t>Infarction: Father / Mother</t>
  </si>
  <si>
    <t>Angina pectoris: Father / Mother</t>
  </si>
  <si>
    <t>Hypertension: Father / Mother</t>
  </si>
  <si>
    <t>Sudden death: Father / Mother</t>
  </si>
  <si>
    <r>
      <rPr>
        <sz val="8"/>
        <color theme="0" tint="-0.49995422223578601"/>
        <rFont val="Calibri"/>
        <family val="2"/>
        <scheme val="minor"/>
      </rPr>
      <t>age:</t>
    </r>
  </si>
  <si>
    <t>Stroke: Father / Mother</t>
  </si>
  <si>
    <t>Alzheimer's disease: Father / Mother</t>
  </si>
  <si>
    <t>Serious psychiatric illness: Father / Mother</t>
  </si>
  <si>
    <r>
      <rPr>
        <sz val="8"/>
        <color theme="0" tint="-0.49995422223578601"/>
        <rFont val="Calibri"/>
        <family val="2"/>
        <scheme val="minor"/>
      </rPr>
      <t>Specify:</t>
    </r>
  </si>
  <si>
    <t>Suicide: Father / Mother</t>
  </si>
  <si>
    <t>Type II diabetes (NIDDM): Father / Mother</t>
  </si>
  <si>
    <t>Dialysis or kidney transplant: Father / Mother</t>
  </si>
  <si>
    <t>Other serious illness: Father / Mother</t>
  </si>
  <si>
    <t>Asthma: Father / Mother</t>
  </si>
  <si>
    <t>Hématologie / Globules blancs (CEL 10˄9/L)</t>
  </si>
  <si>
    <r>
      <t xml:space="preserve">Date de naissance du consultant </t>
    </r>
    <r>
      <rPr>
        <sz val="8"/>
        <rFont val="Calibri"/>
        <family val="2"/>
        <scheme val="minor"/>
      </rPr>
      <t>(2009: patient)</t>
    </r>
    <r>
      <rPr>
        <b/>
        <sz val="8"/>
        <rFont val="Calibri"/>
        <family val="2"/>
        <scheme val="minor"/>
      </rPr>
      <t xml:space="preserve"> : jj/mm/aaaa</t>
    </r>
  </si>
  <si>
    <r>
      <t>Sexe du consultant</t>
    </r>
    <r>
      <rPr>
        <sz val="8"/>
        <rFont val="Calibri"/>
        <family val="2"/>
        <scheme val="minor"/>
      </rPr>
      <t xml:space="preserve"> (2009: patient)</t>
    </r>
    <r>
      <rPr>
        <b/>
        <sz val="8"/>
        <rFont val="Calibri"/>
        <family val="2"/>
        <scheme val="minor"/>
      </rPr>
      <t xml:space="preserve"> : masculin/féminin</t>
    </r>
  </si>
  <si>
    <t>Constances number</t>
  </si>
  <si>
    <t>Neuropsychiatrist login</t>
  </si>
  <si>
    <t>Date updated/created</t>
  </si>
  <si>
    <t>Health clinic number: |__|__|__|</t>
  </si>
  <si>
    <r>
      <t xml:space="preserve">Operator number: |__|__|__| </t>
    </r>
    <r>
      <rPr>
        <i/>
        <sz val="8"/>
        <rFont val="Calibri"/>
        <family val="2"/>
        <scheme val="minor"/>
      </rPr>
      <t>(2009: investigator's initials)</t>
    </r>
  </si>
  <si>
    <t>Interview date:  dd/mm/20yy</t>
  </si>
  <si>
    <t>Interview time: H/min</t>
  </si>
  <si>
    <t>Does the outpatient understand French? Y/N</t>
  </si>
  <si>
    <t>Manual preference: [Left] [Right] [No preference]*</t>
  </si>
  <si>
    <t>Body-bearing leg: right/left</t>
  </si>
  <si>
    <t>What was the last diploma you received?</t>
  </si>
  <si>
    <t>What is your profession, or what was your last profession if you are retired?</t>
  </si>
  <si>
    <t>Do you usually have the following symptoms?</t>
  </si>
  <si>
    <t>Omissions in everyday activities (shopping, using household appliances, etc.) Y/N</t>
  </si>
  <si>
    <t>Difficulties in remembering simple information. Y/N</t>
  </si>
  <si>
    <t>Difficulties in recalling old memories. Y/N</t>
  </si>
  <si>
    <t>Difficulties calculating (compared to a former situation)</t>
  </si>
  <si>
    <t>Language difficulties (finding your words, recognizing objects, etc.). Y/N</t>
  </si>
  <si>
    <t>Difficulties finding your way around town, in the street. Y/N</t>
  </si>
  <si>
    <t>If you answered yes to any of these 6 questions, have you mentioned these symptoms to your physician? Y/N</t>
  </si>
  <si>
    <t>Have you undergone memory tests with a physician or psychologist? Y/N</t>
  </si>
  <si>
    <t>Have you ever had problems with your balance? Y/N</t>
  </si>
  <si>
    <r>
      <t>Au cours des 12 derniers mois, avez-vous fait une chute parce que vous avez trébuché ou glissé ?</t>
    </r>
    <r>
      <rPr>
        <sz val="8"/>
        <rFont val="Calibri"/>
        <family val="2"/>
        <scheme val="minor"/>
      </rPr>
      <t xml:space="preserve"> O / N / Ne sait pas / Ne se souvient plus</t>
    </r>
  </si>
  <si>
    <t>Did you fall because you tripped or slipped? Y/N/Don't know/Don't remember</t>
  </si>
  <si>
    <r>
      <t>Au cours des 12 derniers mois, avez-vous fait une chute sur une marche ou dans des escaliers ?</t>
    </r>
    <r>
      <rPr>
        <sz val="8"/>
        <rFont val="Calibri"/>
        <family val="2"/>
        <scheme val="minor"/>
      </rPr>
      <t xml:space="preserve"> O / N / Ne sait pas / Ne se souvient plus</t>
    </r>
  </si>
  <si>
    <r>
      <t>Au cours des 12 derniers mois, avez-vous fait une chute d'une certaine hauteur (échelle, en montant sur chaise, une table, etc.) ?</t>
    </r>
    <r>
      <rPr>
        <sz val="8"/>
        <rFont val="Calibri"/>
        <family val="2"/>
        <scheme val="minor"/>
      </rPr>
      <t xml:space="preserve"> O / N / Ne sait pas / Ne se souvient plus</t>
    </r>
  </si>
  <si>
    <t>Did you fall from a certain height (ladder, climbing onto a chair, table, etc.)? Y/N/Don't know/Don't remember</t>
  </si>
  <si>
    <t>Whatever the cause of the fall (slippery floor, obstacle, etc.), but excluding falls related to road traffic accidents, how many times have you fallen over the past 12 months? |__|__|</t>
  </si>
  <si>
    <r>
      <t xml:space="preserve">Moyen de transport :
</t>
    </r>
    <r>
      <rPr>
        <sz val="8"/>
        <color theme="1" tint="0.34998626667073579"/>
        <rFont val="Calibri"/>
        <family val="2"/>
        <scheme val="minor"/>
      </rPr>
      <t>Je peux voyager seul(e) et de façon indépendante (par les transports en commun ou avec ma propre voiture)
Je peux me déplacer seul(e) en taxi, pas en autobus
Je peux prendre les transports en commun si je suis accompagné(e)
Transport limité au taxi ou à la voiture, en étant accompagné(e)
Je ne me déplace pas du tout</t>
    </r>
  </si>
  <si>
    <r>
      <t xml:space="preserve">Responsabilité pour la prise de médicaments :
</t>
    </r>
    <r>
      <rPr>
        <sz val="8"/>
        <color theme="1" tint="0.34998626667073579"/>
        <rFont val="Calibri"/>
        <family val="2"/>
        <scheme val="minor"/>
      </rPr>
      <t>Je ne prends jamais de médicaments
Je m'occupe moi-même de la prise : dose et horaires
Je peux les prendre moi-même, s'ils sont préparés et dosés à l'avance
Je suis incapable de les prendre moi-même</t>
    </r>
  </si>
  <si>
    <r>
      <t xml:space="preserve">Capacité à gérer son budget :
</t>
    </r>
    <r>
      <rPr>
        <sz val="8"/>
        <color theme="1" tint="0.34998626667073579"/>
        <rFont val="Calibri"/>
        <family val="2"/>
        <scheme val="minor"/>
      </rPr>
      <t>Je suis totalement autonome (gérer le budget, faire les chèques, payer des factures…)
Je me débrouille pour les dépenses au jour le jour, mais j'ai besoin d'aide pour gérer mon budget à long terme
Je suis incapable de gérer l'argent nécessaire à payer mes dépenses au jour le jour</t>
    </r>
  </si>
  <si>
    <t>"I will ask you a few questions to determine how your memory works. Some are very simple, others a little less so. Answer as best as you can."</t>
  </si>
  <si>
    <t>what is today's date? [score 0 or 1]</t>
  </si>
  <si>
    <t>If the answer is incorrect or incomplete, ask the unanswered questions in the following order:</t>
  </si>
  <si>
    <t>1) What year is it? [score 0 or 1]</t>
  </si>
  <si>
    <t>2) What season is it? [score 0 or 1]</t>
  </si>
  <si>
    <t>3) What month is it? [score 0 or 1]</t>
  </si>
  <si>
    <t>4) What day of the month is it? [score 0 or 1]</t>
  </si>
  <si>
    <t>5) What day of the week is it? [score 0 or 1]</t>
  </si>
  <si>
    <r>
      <t>Orientation dans le temps</t>
    </r>
    <r>
      <rPr>
        <sz val="8"/>
        <color rgb="FF993366"/>
        <rFont val="Calibri"/>
        <family val="2"/>
        <scheme val="minor"/>
      </rPr>
      <t xml:space="preserve"> (1 pt par réponse juste - maximum 5 pts) -</t>
    </r>
    <r>
      <rPr>
        <b/>
        <sz val="8"/>
        <color rgb="FF993366"/>
        <rFont val="Calibri"/>
        <family val="2"/>
        <scheme val="minor"/>
      </rPr>
      <t xml:space="preserve"> SCORE |__| / 5</t>
    </r>
  </si>
  <si>
    <r>
      <t>Orientation in time</t>
    </r>
    <r>
      <rPr>
        <sz val="8"/>
        <color rgb="FF993366"/>
        <rFont val="Calibri"/>
        <family val="2"/>
        <scheme val="minor"/>
      </rPr>
      <t xml:space="preserve"> (1 pt per correct answer - maximum 5 pts) -</t>
    </r>
    <r>
      <rPr>
        <b/>
        <sz val="8"/>
        <color rgb="FF993366"/>
        <rFont val="Calibri"/>
        <family val="2"/>
        <scheme val="minor"/>
      </rPr>
      <t xml:space="preserve"> SCORE |__| / 5</t>
    </r>
  </si>
  <si>
    <t>"I will now ask you a few questions about where we are now."</t>
  </si>
  <si>
    <t>7) What city is it in? [score 0 or 1]</t>
  </si>
  <si>
    <r>
      <t>Orientation dans l'espace</t>
    </r>
    <r>
      <rPr>
        <sz val="8"/>
        <color rgb="FF993366"/>
        <rFont val="Calibri"/>
        <family val="2"/>
        <scheme val="minor"/>
      </rPr>
      <t xml:space="preserve"> (1 pt par réponse juste - maximum : 5 pts) -</t>
    </r>
    <r>
      <rPr>
        <b/>
        <sz val="8"/>
        <color rgb="FF993366"/>
        <rFont val="Calibri"/>
        <family val="2"/>
        <scheme val="minor"/>
      </rPr>
      <t xml:space="preserve"> SCORE |__| / 5</t>
    </r>
  </si>
  <si>
    <t>Repeat the 3 words</t>
  </si>
  <si>
    <t>11) 1st word [score 0 or 1]</t>
  </si>
  <si>
    <t>12) 2nd word [score 0 or 1]</t>
  </si>
  <si>
    <t>13) 3rd word [score 0 or 1]</t>
  </si>
  <si>
    <r>
      <t xml:space="preserve">Apprentissage </t>
    </r>
    <r>
      <rPr>
        <sz val="8"/>
        <color rgb="FF993366"/>
        <rFont val="Calibri"/>
        <family val="2"/>
        <scheme val="minor"/>
      </rPr>
      <t xml:space="preserve">(1 pt par mot répété correctement - maximum : 3 pts) - </t>
    </r>
    <r>
      <rPr>
        <b/>
        <sz val="8"/>
        <color rgb="FF993366"/>
        <rFont val="Calibri"/>
        <family val="2"/>
        <scheme val="minor"/>
      </rPr>
      <t>SCORE |__| / 3</t>
    </r>
  </si>
  <si>
    <r>
      <t xml:space="preserve">Learning </t>
    </r>
    <r>
      <rPr>
        <sz val="8"/>
        <color rgb="FF993366"/>
        <rFont val="Calibri"/>
        <family val="2"/>
        <scheme val="minor"/>
      </rPr>
      <t>(1 pt per word correctly repeated - maximum: 3 pts) -</t>
    </r>
    <r>
      <rPr>
        <b/>
        <sz val="8"/>
        <color rgb="FF993366"/>
        <rFont val="Calibri"/>
        <family val="2"/>
        <scheme val="minor"/>
      </rPr>
      <t xml:space="preserve"> SCORE |__| / 3</t>
    </r>
  </si>
  <si>
    <t>"Could you count down from 100, subtracting 7 each time?"</t>
  </si>
  <si>
    <t>14) 93 [score 0 or 1]</t>
  </si>
  <si>
    <t>15) 86 [score 0 or 1]</t>
  </si>
  <si>
    <t>16) 79 [score 0 or 1]</t>
  </si>
  <si>
    <t>17) 72 [score 0 or 1]</t>
  </si>
  <si>
    <t>18) 65 [score 0 or 1]</t>
  </si>
  <si>
    <t>For all subjects, even those that achieved maximum points, ask: "Could you please spell the word WORLD backwards?"</t>
  </si>
  <si>
    <r>
      <t xml:space="preserve">Attention et calcul </t>
    </r>
    <r>
      <rPr>
        <sz val="8"/>
        <color rgb="FF993366"/>
        <rFont val="Calibri"/>
        <family val="2"/>
        <scheme val="minor"/>
      </rPr>
      <t xml:space="preserve">(1 pt par soustraction exacte - maximum 5 pts) - </t>
    </r>
    <r>
      <rPr>
        <b/>
        <sz val="8"/>
        <color rgb="FF993366"/>
        <rFont val="Calibri"/>
        <family val="2"/>
        <scheme val="minor"/>
      </rPr>
      <t>SCORE |__| / 5</t>
    </r>
  </si>
  <si>
    <r>
      <t xml:space="preserve">Attention and calculation </t>
    </r>
    <r>
      <rPr>
        <sz val="8"/>
        <color rgb="FF993366"/>
        <rFont val="Calibri"/>
        <family val="2"/>
        <scheme val="minor"/>
      </rPr>
      <t xml:space="preserve"> (1 pt per correct subtraction - maximum 5 pts) -</t>
    </r>
    <r>
      <rPr>
        <b/>
        <sz val="8"/>
        <color rgb="FF993366"/>
        <rFont val="Calibri"/>
        <family val="2"/>
        <scheme val="minor"/>
      </rPr>
      <t xml:space="preserve"> SCORE |__| / 5</t>
    </r>
  </si>
  <si>
    <t>"Could you tell me what were the 3 words I asked you to repeat and remember earlier?"</t>
  </si>
  <si>
    <t>19) 1st word [score 0 or 1]</t>
  </si>
  <si>
    <t>20) 2nd word [score 0 or 1]</t>
  </si>
  <si>
    <t>21) 3rd word [score 0 or 1]</t>
  </si>
  <si>
    <r>
      <t xml:space="preserve">Rappel </t>
    </r>
    <r>
      <rPr>
        <sz val="8"/>
        <color rgb="FF993366"/>
        <rFont val="Calibri"/>
        <family val="2"/>
        <scheme val="minor"/>
      </rPr>
      <t xml:space="preserve">(1 pt par mot rappelé - maximum 3 pts) - </t>
    </r>
    <r>
      <rPr>
        <b/>
        <sz val="8"/>
        <color rgb="FF993366"/>
        <rFont val="Calibri"/>
        <family val="2"/>
        <scheme val="minor"/>
      </rPr>
      <t>SCORE |__| / 3</t>
    </r>
  </si>
  <si>
    <r>
      <t xml:space="preserve">Recall </t>
    </r>
    <r>
      <rPr>
        <sz val="8"/>
        <color rgb="FF993366"/>
        <rFont val="Calibri"/>
        <family val="2"/>
        <scheme val="minor"/>
      </rPr>
      <t xml:space="preserve"> (1 pt per word recalled - maximum 3 pts) -</t>
    </r>
    <r>
      <rPr>
        <b/>
        <sz val="8"/>
        <color rgb="FF993366"/>
        <rFont val="Calibri"/>
        <family val="2"/>
        <scheme val="minor"/>
      </rPr>
      <t xml:space="preserve"> SCORE |__| / 3</t>
    </r>
  </si>
  <si>
    <t>23) Point to a watch. "What is this object called?" [score 0 or 1]</t>
  </si>
  <si>
    <t xml:space="preserve">Place a sheet of paper on the desk and show it to the subject, saying: "Listen carefully and do what I tell you to" </t>
  </si>
  <si>
    <t>25) "Take this sheet of paper with your right hand" [score 0 or 1]</t>
  </si>
  <si>
    <t>26) "Fold it in half" [score 0 or 1]</t>
  </si>
  <si>
    <t>27) "and throw it on the floor" [score 0 or 1]</t>
  </si>
  <si>
    <t>30) Hand the subject a sheet of paper and ask: 
"Could you copy this drawing?" (overlapping pentagons) [score 0 or 1]</t>
  </si>
  <si>
    <r>
      <t xml:space="preserve">Praxies constructives </t>
    </r>
    <r>
      <rPr>
        <sz val="8"/>
        <color rgb="FF993366"/>
        <rFont val="Calibri"/>
        <family val="2"/>
        <scheme val="minor"/>
      </rPr>
      <t xml:space="preserve">(1 pt si tous les angles sont présents ainsi que l'intersection de 2 côtés différents) </t>
    </r>
    <r>
      <rPr>
        <b/>
        <sz val="8"/>
        <color rgb="FF993366"/>
        <rFont val="Calibri"/>
        <family val="2"/>
        <scheme val="minor"/>
      </rPr>
      <t xml:space="preserve">- SCORE |__| /1 </t>
    </r>
  </si>
  <si>
    <r>
      <t xml:space="preserve">Constructive praxia </t>
    </r>
    <r>
      <rPr>
        <sz val="8"/>
        <color rgb="FF993366"/>
        <rFont val="Calibri"/>
        <family val="2"/>
        <scheme val="minor"/>
      </rPr>
      <t xml:space="preserve">(1 pt if all angles are represented, along with the intersection of 2 different sides) </t>
    </r>
    <r>
      <rPr>
        <b/>
        <sz val="8"/>
        <color rgb="FF993366"/>
        <rFont val="Calibri"/>
        <family val="2"/>
        <scheme val="minor"/>
      </rPr>
      <t xml:space="preserve">- SCORE |__| /1 </t>
    </r>
  </si>
  <si>
    <t>If yes, complete, special conditions:</t>
  </si>
  <si>
    <r>
      <rPr>
        <sz val="8"/>
        <color theme="0" tint="-0.49995422223578601"/>
        <rFont val="Calibri"/>
        <family val="2"/>
        <scheme val="minor"/>
      </rPr>
      <t>No problem</t>
    </r>
  </si>
  <si>
    <r>
      <rPr>
        <sz val="8"/>
        <color theme="0" tint="-0.49995422223578601"/>
        <rFont val="Calibri"/>
        <family val="2"/>
        <scheme val="minor"/>
      </rPr>
      <t>Sensory deficit (vision, hearing, including if the volunteer forgot his/her glasses or hearing aid), or functional deficit (disability, paralysis)</t>
    </r>
  </si>
  <si>
    <r>
      <rPr>
        <sz val="8"/>
        <color theme="0" tint="-0.49995422223578601"/>
        <rFont val="Calibri"/>
        <family val="2"/>
        <scheme val="minor"/>
      </rPr>
      <t>Disturbance/interruption during the test</t>
    </r>
  </si>
  <si>
    <r>
      <rPr>
        <sz val="8"/>
        <color theme="0" tint="-0.49995422223578601"/>
        <rFont val="Calibri"/>
        <family val="2"/>
        <scheme val="minor"/>
      </rPr>
      <t>Other</t>
    </r>
  </si>
  <si>
    <t>If yes, incomplete, or if no, reason:</t>
  </si>
  <si>
    <t>Inability linked to a sensory (vision, hearing) or functional deficit (disability, paralysis)</t>
  </si>
  <si>
    <t>Problems understanding the instructions</t>
  </si>
  <si>
    <t>Disturbance/interruption during the test</t>
  </si>
  <si>
    <r>
      <t>Réponses (en colonnes) :</t>
    </r>
    <r>
      <rPr>
        <sz val="8"/>
        <color rgb="FF993366"/>
        <rFont val="Calibri"/>
        <family val="2"/>
        <scheme val="minor"/>
      </rPr>
      <t xml:space="preserve">
[RIM] [Rappel 1 : [RL1] [RI1]] [Rappel 2 : [RL2] [RI2]] [Rappel 3 : [RL3] [RI3]] [Rappel différé : [RLD] [RID]]</t>
    </r>
  </si>
  <si>
    <r>
      <t>Answers (in columns):</t>
    </r>
    <r>
      <rPr>
        <sz val="8"/>
        <color rgb="FF993366"/>
        <rFont val="Calibri"/>
        <family val="2"/>
        <scheme val="minor"/>
      </rPr>
      <t xml:space="preserve">
[RIM] [Recall 1: [RL1] [RI1]] [Recall 2: [RL2] [RI2]] [Recall 3: [RL3] [RI3]] [Delayed recall: [RLD] [RID]]</t>
    </r>
  </si>
  <si>
    <t>Proposals (rows)</t>
  </si>
  <si>
    <t>Number of correct moves |__|__|</t>
  </si>
  <si>
    <t>Completion time: |__|__| seconds</t>
  </si>
  <si>
    <t>SCORE : |__|__|</t>
  </si>
  <si>
    <t>SCORE: |__|__|</t>
  </si>
  <si>
    <t>Number of errors</t>
  </si>
  <si>
    <t>Body-bearing leg during the test: Right/Left</t>
  </si>
  <si>
    <t>Test successful 30 seconds: Y/N</t>
  </si>
  <si>
    <t>If not, test duration: |__|__|.|__| seconds</t>
  </si>
  <si>
    <t>If yes, special conditions:</t>
  </si>
  <si>
    <r>
      <rPr>
        <sz val="8"/>
        <color theme="0" tint="-0.49995422223578601"/>
        <rFont val="Calibri"/>
        <family val="2"/>
        <scheme val="minor"/>
      </rPr>
      <t>Sensory deficit (vision, hearing, including if the volunteer forgot his/her glasses or hearing aid)</t>
    </r>
  </si>
  <si>
    <r>
      <rPr>
        <sz val="8"/>
        <color theme="0" tint="-0.49995422223578601"/>
        <rFont val="Calibri"/>
        <family val="2"/>
        <scheme val="minor"/>
      </rPr>
      <t>Functional deficit (e.g.: prosthetic joint, disability, paralysis)</t>
    </r>
  </si>
  <si>
    <t>If not, reason:</t>
  </si>
  <si>
    <t>Refusal</t>
  </si>
  <si>
    <t>Normal walking time |__|__|.|__| m/seconds</t>
  </si>
  <si>
    <t>Fast walking time |__|__|.|__| m/seconds</t>
  </si>
  <si>
    <t>Type of surface (specify)</t>
  </si>
  <si>
    <r>
      <rPr>
        <sz val="8"/>
        <color theme="1" tint="0.49995422223578601"/>
        <rFont val="Calibri"/>
        <family val="2"/>
        <scheme val="minor"/>
      </rPr>
      <t>Fell during the test; The subject leant against a wall; Imbalance; The subject walked with a stick, a zimmer frame; Other (specify)</t>
    </r>
  </si>
  <si>
    <r>
      <rPr>
        <sz val="8"/>
        <color theme="0" tint="-0.49995422223578601"/>
        <rFont val="Calibri"/>
        <family val="2"/>
        <scheme val="minor"/>
      </rPr>
      <t>Walked with a stick</t>
    </r>
  </si>
  <si>
    <r>
      <rPr>
        <sz val="8"/>
        <color theme="0" tint="-0.49995422223578601"/>
        <rFont val="Calibri"/>
        <family val="2"/>
        <scheme val="minor"/>
      </rPr>
      <t>Removed his/her shoes</t>
    </r>
  </si>
  <si>
    <t>Equipment problem</t>
  </si>
  <si>
    <r>
      <rPr>
        <sz val="12"/>
        <color rgb="FF993366"/>
        <rFont val="Calibri"/>
        <family val="2"/>
        <scheme val="minor"/>
      </rPr>
      <t>A. Semantic fluency</t>
    </r>
  </si>
  <si>
    <t>Duration = 1 minute = A to 40 entries</t>
  </si>
  <si>
    <r>
      <t xml:space="preserve">Total number of words enunciated |__|__|           </t>
    </r>
    <r>
      <rPr>
        <i/>
        <sz val="8"/>
        <rFont val="Calibri"/>
        <family val="2"/>
        <scheme val="minor"/>
      </rPr>
      <t>(2009: number of words produced)</t>
    </r>
  </si>
  <si>
    <t>Number of repeats |__|__|</t>
  </si>
  <si>
    <r>
      <t xml:space="preserve">Number of errors |__|__|                                  </t>
    </r>
    <r>
      <rPr>
        <i/>
        <sz val="8"/>
        <rFont val="Calibri"/>
        <family val="2"/>
        <scheme val="minor"/>
      </rPr>
      <t>(2009: number of intrusions)</t>
    </r>
  </si>
  <si>
    <t>Final score |__|__|</t>
  </si>
  <si>
    <r>
      <rPr>
        <sz val="12"/>
        <color rgb="FF993366"/>
        <rFont val="Calibri"/>
        <family val="2"/>
        <scheme val="minor"/>
      </rPr>
      <t>B. Lexical fluency</t>
    </r>
  </si>
  <si>
    <r>
      <rPr>
        <sz val="8"/>
        <color theme="1" tint="0.49995422223578601"/>
        <rFont val="Calibri"/>
        <family val="2"/>
        <scheme val="minor"/>
      </rPr>
      <t>Arthritis of the hands; Amputation of the index finger; Other (specify)</t>
    </r>
  </si>
  <si>
    <t>Hand used: Right/Left</t>
  </si>
  <si>
    <r>
      <rPr>
        <sz val="8"/>
        <color theme="0" tint="-0.49995422223578601"/>
        <rFont val="Calibri"/>
        <family val="2"/>
        <scheme val="minor"/>
      </rPr>
      <t>Did not use his/her preferred hand</t>
    </r>
  </si>
  <si>
    <r>
      <rPr>
        <sz val="8"/>
        <color theme="0" tint="-0.49995422223578601"/>
        <rFont val="Calibri"/>
        <family val="2"/>
        <scheme val="minor"/>
      </rPr>
      <t>Arthritis</t>
    </r>
  </si>
  <si>
    <r>
      <rPr>
        <sz val="8"/>
        <color theme="1" tint="0.49995422223578601"/>
        <rFont val="Calibri"/>
        <family val="2"/>
        <scheme val="minor"/>
      </rPr>
      <t>Subject sitting; Arm support during the test (table, arm rest); Arthritis of the hands; Hands too big. Other (specify)</t>
    </r>
  </si>
  <si>
    <r>
      <rPr>
        <sz val="8"/>
        <color theme="0" tint="-0.49995422223578601"/>
        <rFont val="Calibri"/>
        <family val="2"/>
        <scheme val="minor"/>
      </rPr>
      <t>Hands too large</t>
    </r>
  </si>
  <si>
    <r>
      <rPr>
        <sz val="8"/>
        <color theme="0" tint="-0.49995422223578601"/>
        <rFont val="Calibri"/>
        <family val="2"/>
        <scheme val="minor"/>
      </rPr>
      <t>Test performed while sitting</t>
    </r>
  </si>
  <si>
    <r>
      <rPr>
        <sz val="8"/>
        <color theme="0" tint="-0.49995422223578601"/>
        <rFont val="Calibri"/>
        <family val="2"/>
        <scheme val="minor"/>
      </rPr>
      <t>Arm support during the test (table, arm rest)</t>
    </r>
  </si>
  <si>
    <t>At home</t>
  </si>
  <si>
    <t>Period from: yyyy to yyyy</t>
  </si>
  <si>
    <t>Department: I__I__I__I</t>
  </si>
  <si>
    <t>Occupation: I__I__I__I__I__I__I__I__I__I</t>
  </si>
  <si>
    <t>Production or sector of activity: I__I__I__I__I__I__I__I__I__I</t>
  </si>
  <si>
    <t>Status:</t>
  </si>
  <si>
    <t xml:space="preserve"> Employee</t>
  </si>
  <si>
    <t xml:space="preserve"> Self-employed</t>
  </si>
  <si>
    <t xml:space="preserve"> Seasonal/Interim</t>
  </si>
  <si>
    <t>Contract type:</t>
  </si>
  <si>
    <t xml:space="preserve"> Open-ended</t>
  </si>
  <si>
    <t xml:space="preserve"> Fixed-term</t>
  </si>
  <si>
    <t xml:space="preserve"> Other, specify:</t>
  </si>
  <si>
    <t>Work time:</t>
  </si>
  <si>
    <t xml:space="preserve"> Full-time</t>
  </si>
  <si>
    <t xml:space="preserve"> Part-time</t>
  </si>
  <si>
    <t>Si vous avez eu une interruption de travail de plus de 6 mois entre cet épisode professionnel et le suivant, précisez la durée et le motif</t>
  </si>
  <si>
    <t>If you had a more than 6-month break between this professional episode and the next, please specify the duration and reason</t>
  </si>
  <si>
    <r>
      <t xml:space="preserve">Date à laquelle vous remplissez ce questionnaire : </t>
    </r>
    <r>
      <rPr>
        <sz val="8"/>
        <rFont val="Calibri"/>
        <family val="2"/>
        <scheme val="minor"/>
      </rPr>
      <t xml:space="preserve"> </t>
    </r>
    <r>
      <rPr>
        <sz val="8"/>
        <color theme="1" tint="0.499984740745262"/>
        <rFont val="Calibri"/>
        <family val="2"/>
        <scheme val="minor"/>
      </rPr>
      <t>jj/mm/20aa</t>
    </r>
  </si>
  <si>
    <r>
      <t xml:space="preserve">Date by which you should have filled in this questionnaire: </t>
    </r>
    <r>
      <rPr>
        <sz val="8"/>
        <color theme="1" tint="0.499984740745262"/>
        <rFont val="Calibri"/>
        <family val="2"/>
        <scheme val="minor"/>
      </rPr>
      <t xml:space="preserve"> dd/mm/20yy</t>
    </r>
  </si>
  <si>
    <r>
      <t>Quel est votre sexe ?</t>
    </r>
    <r>
      <rPr>
        <sz val="8"/>
        <color theme="1" tint="0.499984740745262"/>
        <rFont val="Calibri"/>
        <family val="2"/>
        <scheme val="minor"/>
      </rPr>
      <t xml:space="preserve"> |__| masculin / |__| féminin</t>
    </r>
  </si>
  <si>
    <r>
      <t>What is your gender?</t>
    </r>
    <r>
      <rPr>
        <sz val="8"/>
        <color theme="1" tint="0.499984740745262"/>
        <rFont val="Calibri"/>
        <family val="2"/>
        <scheme val="minor"/>
      </rPr>
      <t xml:space="preserve"> |__| male / |__| female</t>
    </r>
  </si>
  <si>
    <r>
      <t>Etes-vous ?</t>
    </r>
    <r>
      <rPr>
        <sz val="8"/>
        <rFont val="Calibri"/>
        <family val="2"/>
        <scheme val="minor"/>
      </rPr>
      <t xml:space="preserve"> </t>
    </r>
    <r>
      <rPr>
        <sz val="8"/>
        <color theme="1" tint="0.499984740745262"/>
        <rFont val="Calibri"/>
        <family val="2"/>
        <scheme val="minor"/>
      </rPr>
      <t>|__| Un homme / |__| une femme</t>
    </r>
  </si>
  <si>
    <r>
      <t xml:space="preserve">Are you? </t>
    </r>
    <r>
      <rPr>
        <sz val="8"/>
        <color theme="1" tint="0.499984740745262"/>
        <rFont val="Calibri"/>
        <family val="2"/>
        <scheme val="minor"/>
      </rPr>
      <t>|__| A man / |__| a woman</t>
    </r>
  </si>
  <si>
    <r>
      <t>Quelle est votre date de naissance :</t>
    </r>
    <r>
      <rPr>
        <sz val="8"/>
        <color theme="1" tint="0.499984740745262"/>
        <rFont val="Calibri"/>
        <family val="2"/>
        <scheme val="minor"/>
      </rPr>
      <t xml:space="preserve"> jj/mm/aaaa</t>
    </r>
  </si>
  <si>
    <r>
      <t xml:space="preserve">What is your date of birth: </t>
    </r>
    <r>
      <rPr>
        <sz val="8"/>
        <color theme="1" tint="0.499984740745262"/>
        <rFont val="Calibri"/>
        <family val="2"/>
        <scheme val="minor"/>
      </rPr>
      <t>dd/mm/yyyy</t>
    </r>
  </si>
  <si>
    <r>
      <t>Si vous êtes retraité, merci de préciser la date de votre départ en retraite :</t>
    </r>
    <r>
      <rPr>
        <sz val="8"/>
        <color theme="1" tint="0.499984740745262"/>
        <rFont val="Calibri"/>
        <family val="2"/>
        <scheme val="minor"/>
      </rPr>
      <t xml:space="preserve"> jj/mm/aaaa</t>
    </r>
  </si>
  <si>
    <r>
      <t xml:space="preserve">If you are retired, please specify the date you retired: </t>
    </r>
    <r>
      <rPr>
        <sz val="8"/>
        <color theme="1" tint="0.499984740745262"/>
        <rFont val="Calibri"/>
        <family val="2"/>
        <scheme val="minor"/>
      </rPr>
      <t>dd/mm/yyyy</t>
    </r>
  </si>
  <si>
    <r>
      <t xml:space="preserve">Si vous n'avez JAMAIS occupé d'emploi plus de 6 mois, merci d'indiquer les raisons ci-dessous et ne remplissez pas le calendrier : </t>
    </r>
    <r>
      <rPr>
        <sz val="8"/>
        <color theme="1" tint="0.499984740745262"/>
        <rFont val="Calibri"/>
        <family val="2"/>
        <scheme val="minor"/>
      </rPr>
      <t>Encore étudiant / En recherche d'emploi, et n'a jamais travaillé / A occupé un ou des emplois, mais jamais plus de 6 mois / Autre raisons, précisez</t>
    </r>
  </si>
  <si>
    <r>
      <t xml:space="preserve">If you have NOT been in work for more than 6 months, please specify the reasons below and do not fill in the schedule: </t>
    </r>
    <r>
      <rPr>
        <sz val="8"/>
        <color theme="1" tint="0.499984740745262"/>
        <rFont val="Calibri"/>
        <family val="2"/>
        <scheme val="minor"/>
      </rPr>
      <t>Still a student / Looking for work and never worked / Had one or more jobs, but never for more than 6 consecutive months / Other reason, please specify</t>
    </r>
  </si>
  <si>
    <r>
      <t>Avez-vous déjà occupé un emploi pendant plus de 6 mois rémunéré ou non ?</t>
    </r>
    <r>
      <rPr>
        <sz val="8"/>
        <color theme="1" tint="0.499984740745262"/>
        <rFont val="Calibri"/>
        <family val="2"/>
        <scheme val="minor"/>
      </rPr>
      <t xml:space="preserve"> O / N</t>
    </r>
    <r>
      <rPr>
        <b/>
        <sz val="8"/>
        <rFont val="Calibri"/>
        <family val="2"/>
        <scheme val="minor"/>
      </rPr>
      <t xml:space="preserve">
Si oui,</t>
    </r>
    <r>
      <rPr>
        <sz val="8"/>
        <rFont val="Calibri"/>
        <family val="2"/>
        <scheme val="minor"/>
      </rPr>
      <t xml:space="preserve"> complétez ce calendrier, Il se présente sous la forme de petits tableaux successifs, qui correspondent chacun à un épisode de votre carrière professionnelle.</t>
    </r>
  </si>
  <si>
    <r>
      <t>Si non, indiquez les raisons</t>
    </r>
    <r>
      <rPr>
        <sz val="8"/>
        <rFont val="Calibri"/>
        <family val="2"/>
        <scheme val="minor"/>
      </rPr>
      <t xml:space="preserve"> et ne remplissez pas le calendrier :</t>
    </r>
  </si>
  <si>
    <r>
      <t>If not</t>
    </r>
    <r>
      <rPr>
        <sz val="8"/>
        <rFont val="Calibri"/>
        <family val="2"/>
        <scheme val="minor"/>
      </rPr>
      <t>, specify the reasons and do not fill in the schedule:</t>
    </r>
  </si>
  <si>
    <r>
      <rPr>
        <sz val="8"/>
        <color theme="0" tint="-0.49995422223578601"/>
        <rFont val="Calibri"/>
        <family val="2"/>
        <scheme val="minor"/>
      </rPr>
      <t xml:space="preserve"> Health (2009: Health reasons)</t>
    </r>
  </si>
  <si>
    <r>
      <rPr>
        <sz val="8"/>
        <color theme="0" tint="-0.49995422223578601"/>
        <rFont val="Calibri"/>
        <family val="2"/>
        <scheme val="minor"/>
      </rPr>
      <t xml:space="preserve"> Unemployment</t>
    </r>
  </si>
  <si>
    <r>
      <rPr>
        <sz val="8"/>
        <color theme="0" tint="-0.49995422223578601"/>
        <rFont val="Calibri"/>
        <family val="2"/>
        <scheme val="minor"/>
      </rPr>
      <t xml:space="preserve"> Other, specify:</t>
    </r>
  </si>
  <si>
    <r>
      <rPr>
        <sz val="8"/>
        <color theme="8" tint="-0.249977111117893"/>
        <rFont val="Calibri"/>
        <family val="2"/>
        <scheme val="minor"/>
      </rPr>
      <t>RESULTAT DU CODAGE DE LA PROFESSION ET DU SECTEUR D'ACTIVITE PAR SICORE
(voir aussi la description dans l'onglet Documentation)</t>
    </r>
    <r>
      <rPr>
        <b/>
        <sz val="8"/>
        <color theme="8" tint="-0.249977111117893"/>
        <rFont val="Calibri"/>
        <family val="2"/>
        <scheme val="minor"/>
      </rPr>
      <t xml:space="preserve">
2. Paquet « expert » : CODAGE_NAF2 + NAF2 + NAF5 + CODAGE_PCS + CC_RES + PCS_RES + F_NAF2 + F_NAF5 + CODE_RES + LIB_RES + V_ANN</t>
    </r>
  </si>
  <si>
    <t>CAH_SENIOR_EQU_MotifNon</t>
  </si>
  <si>
    <t>SICORE_EXPOACT_CC_RES ; SICORE_EXPOACT_PCS_RES</t>
  </si>
  <si>
    <t>SICORE_CPROFP_CODAGE_NAF2 ; SICORE_CPROFP_NAF2 ; SICORE_CPROFP_NAF5 ; SICORE_CPROFP_CODAGE_PCS ; SICORE_CPROFP_CC_RES ; SICORE_CPROFP_PCS_RES</t>
  </si>
  <si>
    <t>CAH_SENIOR_EQU_CdPart</t>
  </si>
  <si>
    <t>CAH_SENIOR_EQU_CdPart1 ; CAH_SENIOR_EQU_CdPart2 ; CAH_SENIOR_EQU_CdPart3 ; CAH_SENIOR_EQU_CdPart99</t>
  </si>
  <si>
    <t>CAH_SENIOR_VIT_CdPart</t>
  </si>
  <si>
    <t>CAH_SENIOR_VIT_CdPart1 ; CAH_SENIOR_VIT_CdPart2 ; CAH_SENIOR_VIT_CdPart3 ; CAH_SENIOR_VIT_CdPart10 ; CAH_SENIOR_VIT_CdPart99</t>
  </si>
  <si>
    <t>CAH_SENIOR_FTT_CdPart</t>
  </si>
  <si>
    <t>CAH_SENIOR_FTT_CdPart20 ; CAH_SENIOR_FTT_CdPart2 ; CAH_SENIOR_FTT_CdPart99</t>
  </si>
  <si>
    <t>CAH_SENIOR_HGT_CdPart</t>
  </si>
  <si>
    <t>CAH_SENIOR_HGT_CdPart22 ; CAH_SENIOR_HGT_CdPart23 ; CAH_SENIOR_HGT_CdPart20 ; CAH_SENIOR_HGT_CdPart21 ; CAH_SENIOR_HGT_CdPart99</t>
  </si>
  <si>
    <t>CAH_SENIOR_JamApp</t>
  </si>
  <si>
    <t>AQ_COMPORT_AlcScoreAudit_i</t>
  </si>
  <si>
    <t>AQ_COMPORT_AlcClasseAudit_i</t>
  </si>
  <si>
    <t>AQ_COMPORT_AlcConsoJour_i</t>
  </si>
  <si>
    <t>AQ_COMPORT_AlcRecommandation_i</t>
  </si>
  <si>
    <t>CAH_SENIOR_FTT_Passe</t>
  </si>
  <si>
    <t>PARACL_TAR_TenArtSysBraRefDr ; PARACL_TAR_TenArtSysBraRefGa</t>
  </si>
  <si>
    <t>PARACL_TAR_TenArtDiaBraRefDr ; PARACL_TAR_TenArtDiaBraRefGa</t>
  </si>
  <si>
    <t>AQ_COMPORT_AlcScoreAuditC_i</t>
  </si>
  <si>
    <t>AQ_COMPORT_AlcClasseAuditC_i</t>
  </si>
  <si>
    <t>PARACL_SAN_DureeJeune</t>
  </si>
  <si>
    <t>AQ_EXPOCAR</t>
  </si>
  <si>
    <t>AQ_MED_BouchCerOGO</t>
  </si>
  <si>
    <t>Nombre de mauvais déplacements |__|__|</t>
  </si>
  <si>
    <r>
      <t>Number of incorrect moves |__|__|</t>
    </r>
    <r>
      <rPr>
        <b/>
        <sz val="8"/>
        <color rgb="FF8064A2"/>
        <rFont val="Calibri"/>
        <family val="2"/>
        <scheme val="minor"/>
      </rPr>
      <t/>
    </r>
  </si>
  <si>
    <t xml:space="preserve">CAH_SENIOR_TMB_BadDep </t>
  </si>
  <si>
    <r>
      <t>Have you ever worked for more than 6 months (getting paid or not) ?</t>
    </r>
    <r>
      <rPr>
        <sz val="8"/>
        <color theme="1" tint="0.499984740745262"/>
        <rFont val="Calibri"/>
        <family val="2"/>
        <scheme val="minor"/>
      </rPr>
      <t xml:space="preserve"> Y/N</t>
    </r>
    <r>
      <rPr>
        <b/>
        <sz val="8"/>
        <rFont val="Calibri"/>
        <family val="2"/>
        <scheme val="minor"/>
      </rPr>
      <t xml:space="preserve">
If yes,</t>
    </r>
    <r>
      <rPr>
        <sz val="8"/>
        <rFont val="Calibri"/>
        <family val="2"/>
        <scheme val="minor"/>
      </rPr>
      <t xml:space="preserve"> fill in this schedule, it is a series of small tables, each corresponding to an episode in your professional career.</t>
    </r>
  </si>
  <si>
    <r>
      <t xml:space="preserve">Exposure to chemicals
</t>
    </r>
    <r>
      <rPr>
        <sz val="8"/>
        <rFont val="Calibri"/>
        <family val="2"/>
        <scheme val="minor"/>
      </rPr>
      <t>During your professional life, have you been (or are you currently) in contact with the  following nuisances</t>
    </r>
  </si>
  <si>
    <r>
      <t xml:space="preserve">If yes, do experience tense situations in your relations with the public?
</t>
    </r>
    <r>
      <rPr>
        <sz val="8"/>
        <color theme="1" tint="0.499984740745262"/>
        <rFont val="Calibri"/>
        <family val="2"/>
        <scheme val="minor"/>
      </rPr>
      <t>Never, or nearly never 
Rarely 
Frequently
Always or nearly</t>
    </r>
  </si>
  <si>
    <r>
      <t xml:space="preserve">If yes, how much time do you spend performing the following tasks or activities?
</t>
    </r>
    <r>
      <rPr>
        <sz val="8"/>
        <color theme="0" tint="-0.34998626667073579"/>
        <rFont val="Calibri"/>
        <family val="2"/>
        <scheme val="minor"/>
      </rPr>
      <t>Never or nearly never
Rarely (&lt; 2 hours per day)
Often (2 to 4 hours per day)
Always or nearly</t>
    </r>
  </si>
  <si>
    <r>
      <t xml:space="preserve">During a typical working day do you use:
</t>
    </r>
    <r>
      <rPr>
        <b/>
        <sz val="8"/>
        <color theme="0" tint="-0.34998626667073579"/>
        <rFont val="Calibri"/>
        <family val="2"/>
        <scheme val="minor"/>
      </rPr>
      <t>Never or nearly never
Rarely (&lt; 2 hours per day)
Often (2 to 4 hours per day)
Always or nearly</t>
    </r>
  </si>
  <si>
    <r>
      <t xml:space="preserve">During a typical working day, during how much time do you have to adopt the following positions?
</t>
    </r>
    <r>
      <rPr>
        <b/>
        <sz val="8"/>
        <color theme="0" tint="-0.34998626667073579"/>
        <rFont val="Calibri"/>
        <family val="2"/>
        <scheme val="minor"/>
      </rPr>
      <t>Never or nearly never
Rarely (&lt; 2 hours per day)
Often (2 to 4 hours per day)
Always or nearly</t>
    </r>
  </si>
  <si>
    <r>
      <t xml:space="preserve">Do you work outside, in the open air?
</t>
    </r>
    <r>
      <rPr>
        <b/>
        <sz val="8"/>
        <color theme="0" tint="-0.34998626667073579"/>
        <rFont val="Calibri"/>
        <family val="2"/>
        <scheme val="minor"/>
      </rPr>
      <t>Never or nearly never
Rarely (&lt; 2 hours per day)
Often (2 to 4 hours per day)
Always or nearly</t>
    </r>
  </si>
  <si>
    <r>
      <t xml:space="preserve">During a typical working day:
</t>
    </r>
    <r>
      <rPr>
        <b/>
        <sz val="8"/>
        <color theme="0" tint="-0.34998626667073579"/>
        <rFont val="Calibri"/>
        <family val="2"/>
        <scheme val="minor"/>
      </rPr>
      <t>Never or nearly never
Rarely (&lt; 2 hours per day)
Often (2 to 4 hours per day)
Always or nearly</t>
    </r>
  </si>
  <si>
    <r>
      <t xml:space="preserve">How long does your home to work trip last? 
</t>
    </r>
    <r>
      <rPr>
        <sz val="8"/>
        <color theme="1" tint="0.499984740745262"/>
        <rFont val="Calibri"/>
        <family val="2"/>
        <scheme val="minor"/>
      </rPr>
      <t>less than 1 hour
1 to 2 hours
 more than 2 hours</t>
    </r>
  </si>
  <si>
    <r>
      <t xml:space="preserve">How big is the establishment in which you are currently working? 
</t>
    </r>
    <r>
      <rPr>
        <sz val="8"/>
        <color theme="1" tint="0.499984740745262"/>
        <rFont val="Calibri"/>
        <family val="2"/>
        <scheme val="minor"/>
      </rPr>
      <t>Fewer than 10 employees 
10 to 49 employees
50 to 199 employees
200 employees and over</t>
    </r>
  </si>
  <si>
    <r>
      <t xml:space="preserve">Do you work?
</t>
    </r>
    <r>
      <rPr>
        <sz val="8"/>
        <color theme="1" tint="0.499984740745262"/>
        <rFont val="Calibri"/>
        <family val="2"/>
        <scheme val="minor"/>
      </rPr>
      <t>Full-time
Part-time</t>
    </r>
  </si>
  <si>
    <r>
      <t xml:space="preserve">What is your job grading or your qualification?
</t>
    </r>
    <r>
      <rPr>
        <sz val="8"/>
        <color theme="1" tint="0.499984740745262"/>
        <rFont val="Calibri"/>
        <family val="2"/>
        <scheme val="minor"/>
      </rPr>
      <t>Labourer, semi-skilled worker
Skilled worker, highly skilled worker, shop technician
 Supervisor
Chief Executive Officer, deputy CEO
technician, draughtsman, sales representative
Primary school teacher, social worker, nurse, public service category B personnel
Engineer, executive
Teacher, public service category A personnel
Office or commercial employee, duty officer, nursing auxiliary, child minder, public service category C or D personnel
Other, specify</t>
    </r>
  </si>
  <si>
    <r>
      <t xml:space="preserve">Are you employed by: 
</t>
    </r>
    <r>
      <rPr>
        <sz val="8"/>
        <color theme="1" tint="0.499984740745262"/>
        <rFont val="Calibri"/>
        <family val="2"/>
        <scheme val="minor"/>
      </rPr>
      <t>The State
A local or regional authority, hospital or low-cost housing office
Social security or a social security organisation
A public company
A private company
Other, specify</t>
    </r>
  </si>
  <si>
    <r>
      <t xml:space="preserve">Are you : 
</t>
    </r>
    <r>
      <rPr>
        <sz val="8"/>
        <color theme="1" tint="0.499984740745262"/>
        <rFont val="Calibri"/>
        <family val="2"/>
        <scheme val="minor"/>
      </rPr>
      <t>Self-employed
Employee of your own company, manager, CEO
Employee
Other, specify</t>
    </r>
  </si>
  <si>
    <t>Concerned person : Father or mother</t>
  </si>
  <si>
    <r>
      <t xml:space="preserve">a) Is this since
</t>
    </r>
    <r>
      <rPr>
        <sz val="8"/>
        <color theme="1" tint="0.499984740745262"/>
        <rFont val="Calibri"/>
        <family val="2"/>
        <scheme val="minor"/>
      </rPr>
      <t>less than 12 months
more than 12 months</t>
    </r>
  </si>
  <si>
    <t>Right ear: note the decibels for each frequency:
[[500HZ/ |_|_| dB] [1000HZ/ |_|_| dB] [2000HZ/ |_|_| dB] [4000HZ/ |_|_| dB] [8000HZ/ |_|_| dB]]
negative values: check box for each frequency</t>
  </si>
  <si>
    <t>Left ear: note the decibels for each frequency:
[[500HZ/ |_|_| dB] [1000HZ/ |_|_| dB] [2000HZ/ |_|_| dB] [4000HZ/ |_|_| dB] [8000HZ/ |_|_| dB]]
negative values: check box for each frequency</t>
  </si>
  <si>
    <t>RECUEIL BIOLOGIE (prélèvement sanguin)</t>
  </si>
  <si>
    <t>ELECTROCARDIOGRAMME</t>
  </si>
  <si>
    <t>TENSION ARTERIELLE</t>
  </si>
  <si>
    <t>BLOOD PRESSURE</t>
  </si>
  <si>
    <t>PARACL_SAN_HeuPrel_proxy</t>
  </si>
  <si>
    <t>PARACL_POI_MesPoi_ctrl</t>
  </si>
  <si>
    <t>PARACL_SAN_HeFinDerRepa</t>
  </si>
  <si>
    <t>PARACL_SAN_MangMat</t>
  </si>
  <si>
    <t>PARACL_SAN_Regle</t>
  </si>
  <si>
    <t>PARACL_SAN_HeuPrel</t>
  </si>
  <si>
    <t>PARACL_SAN_DiffPrel</t>
  </si>
  <si>
    <t>PARACL_SAN_MotAnalSang</t>
  </si>
  <si>
    <t>PARACL_HEM_EosiPhi</t>
  </si>
  <si>
    <t>PARACL_HEM_Hemato</t>
  </si>
  <si>
    <t>PARACL_HEM_Lympho</t>
  </si>
  <si>
    <t>PARACL_HEM_Monocy</t>
  </si>
  <si>
    <t>PARACL_HEM_NeuPhi</t>
  </si>
  <si>
    <t>PARACL_POI_PorApp</t>
  </si>
  <si>
    <t>PARACL_POI_SiOui</t>
  </si>
  <si>
    <t>PARACL_OMB_MesPeri</t>
  </si>
  <si>
    <t>PARACL_VDP_PoCorTest</t>
  </si>
  <si>
    <t>PARACL_VDP_CeProAmbMono</t>
  </si>
  <si>
    <t>PARACL_VDL_CeProAmbMono</t>
  </si>
  <si>
    <t>PARACL_AUD_SiNon</t>
  </si>
  <si>
    <t>PARACL_AUD_RealCab</t>
  </si>
  <si>
    <t>PARACL_AUD_SuivSpecPerAud</t>
  </si>
  <si>
    <t>PARACL_AUD_SiOuiDrGa</t>
  </si>
  <si>
    <t>PARACL_SPI_SiNon</t>
  </si>
  <si>
    <t>PARACL_SPI_CriAcc</t>
  </si>
  <si>
    <t>PARACL_SPI_CriRepr</t>
  </si>
  <si>
    <t>PARACL_SPI_ReaSaPin</t>
  </si>
  <si>
    <t>PARACL_SPI_TechPar</t>
  </si>
  <si>
    <t>PARACL_SPI_CapSat</t>
  </si>
  <si>
    <t>PARACL_SPI_PatResCou</t>
  </si>
  <si>
    <t>PARACL_ECG_SiNon</t>
  </si>
  <si>
    <t>PARACL_ECG_PraPosAss</t>
  </si>
  <si>
    <t>PARACL_ECG_ElePosRacMemSup</t>
  </si>
  <si>
    <t>PARACL_ECG_ElePosRacMemInf</t>
  </si>
  <si>
    <t>PARACL_ECG_AugGai20Pou1</t>
  </si>
  <si>
    <t>PARACL_ECG_RedGai5Pou1</t>
  </si>
  <si>
    <t>PARACL_ECG_Dossier_Present</t>
  </si>
  <si>
    <t>PARACL_TAR_TenArtSysDr</t>
  </si>
  <si>
    <t>PARACL_TAR_TenArtDiaDr</t>
  </si>
  <si>
    <t>PARACL_TAR_TenArtSysGa</t>
  </si>
  <si>
    <t>PARACL_TAR_TenArtDiaGa</t>
  </si>
  <si>
    <t>PARACL_TAR_TenArtSysOrt</t>
  </si>
  <si>
    <t>PARACL_TAR_TenArtDiaOrt</t>
  </si>
  <si>
    <t>PARACL_TAR_TensAss</t>
  </si>
  <si>
    <t>PARACL_TAR_ExaUni</t>
  </si>
  <si>
    <t>BIOLOGICAL DATA COLLECTION (blood sampling)</t>
  </si>
  <si>
    <t>INFORMATIONS SOCIO-ECONOMIQUES RECUEILLIES AU CENTRE DE SANTE</t>
  </si>
  <si>
    <t>SOCIO-ECONOMIC INFORMATION COLLECTED AT THE HEALTH CENTRE</t>
  </si>
  <si>
    <t>PARACL_SOC_HomeTime</t>
  </si>
  <si>
    <t>PARACL_SOC_AidMedEta</t>
  </si>
  <si>
    <t>PARACL_SOC_BenCMU</t>
  </si>
  <si>
    <t>PARACL_SOC_BenRMIRSA</t>
  </si>
  <si>
    <t>PARACL_SOC_CMUBase</t>
  </si>
  <si>
    <t>PARACL_SOC_CMUComp</t>
  </si>
  <si>
    <t>PARACL_SOC_JeuVoIns</t>
  </si>
  <si>
    <t>PARACL_SOC_PrChar100</t>
  </si>
  <si>
    <t>PARACL_SOC_RenTravSocial</t>
  </si>
  <si>
    <t>PARACL_SOC_Proprio</t>
  </si>
  <si>
    <t>PARACL_SOC_PbAchatNourr</t>
  </si>
  <si>
    <t>PARACL_SOC_Spo12Mois</t>
  </si>
  <si>
    <t>PARACL_SOC_Cin12Mois</t>
  </si>
  <si>
    <t>PARACL_SOC_Vac12Mois</t>
  </si>
  <si>
    <t>PARACL_SOC_Con6Mois</t>
  </si>
  <si>
    <t>PARACL_SOC_QHerbDiff</t>
  </si>
  <si>
    <t>PARACL_SOC_QMatDiff</t>
  </si>
  <si>
    <t>X</t>
  </si>
  <si>
    <t>AQ_FEMME_RegleAbsAut ; AQ_FEMME_RegleAbsAutPs ; AQ_FEMME_RegleAbsAut_N</t>
  </si>
  <si>
    <t>AQ_FEMME_Cpilule ; AQ_FEMME_CPilulePs ; AQ_FEMME_Cpilule_N</t>
  </si>
  <si>
    <r>
      <t xml:space="preserve">b) Cette dernière mammographie vous a-t-elle été prescrite :
</t>
    </r>
    <r>
      <rPr>
        <sz val="8"/>
        <color theme="1" tint="0.499984740745262"/>
        <rFont val="Calibri"/>
        <family val="2"/>
        <scheme val="minor"/>
      </rPr>
      <t>Par invitation dans le cadre du dépistage du cancer du sein organisé
Par votre médecin, en l'absence de symptômes particuliers (examen "de routine")
Suite à la découverte d'une anomalie au niveau du sein ("boule", écoulement du mamelon, douleur, rougeur cutanée…) ou dans le cadre d'un suivi (cancer…)</t>
    </r>
  </si>
  <si>
    <r>
      <t xml:space="preserve">b) Was this last mammography prescribed:
</t>
    </r>
    <r>
      <rPr>
        <sz val="8"/>
        <color theme="1" tint="0.499984740745262"/>
        <rFont val="Calibri"/>
        <family val="2"/>
        <scheme val="minor"/>
      </rPr>
      <t>By invitation, in the context of an organised breast cancer screening operation;
By your physician, with no specific symptoms ("routine" examination);
Following the discovery of a breast anomaly ("lump", nipple discharge, pain, red skin, etc.), or in the context of a follow-up (cancer, etc.);</t>
    </r>
  </si>
  <si>
    <r>
      <t xml:space="preserve">c) If this mammography was not performed in the context of an organised screening campaign, was it prescribed by:
</t>
    </r>
    <r>
      <rPr>
        <sz val="8"/>
        <color theme="1" tint="0.499984740745262"/>
        <rFont val="Calibri"/>
        <family val="2"/>
        <scheme val="minor"/>
      </rPr>
      <t>a general practitioner ;
a gynaecologist ;
other, specify</t>
    </r>
  </si>
  <si>
    <r>
      <t xml:space="preserve">Pouvez-vous décrire votre consommation de boissons alcoolisées standard 
au cours de la dernière semaine :
</t>
    </r>
    <r>
      <rPr>
        <sz val="8"/>
        <rFont val="Calibri"/>
        <family val="2"/>
        <scheme val="minor"/>
      </rPr>
      <t>1. Du lundi au vendredi (par jour en moyenne) / 2. Vendredi / 3. Samedi / 4. Dimanche</t>
    </r>
    <r>
      <rPr>
        <b/>
        <sz val="8"/>
        <rFont val="Calibri"/>
        <family val="2"/>
        <scheme val="minor"/>
      </rPr>
      <t xml:space="preserve"> 
pour chaque catégorie de boissons listée ci-dessous ?</t>
    </r>
  </si>
  <si>
    <r>
      <t xml:space="preserve">Please describe your consumption of standard alcoholic beverages over the past week:
</t>
    </r>
    <r>
      <rPr>
        <sz val="8"/>
        <rFont val="Calibri"/>
        <family val="2"/>
        <scheme val="minor"/>
      </rPr>
      <t xml:space="preserve">1 Monday to Friday (per day on average / 2 Friday / 3 Saturday / 4 Sunday 
</t>
    </r>
    <r>
      <rPr>
        <b/>
        <sz val="8"/>
        <rFont val="Calibri"/>
        <family val="2"/>
        <scheme val="minor"/>
      </rPr>
      <t>for each gategory of berverage underlisted ?</t>
    </r>
  </si>
  <si>
    <r>
      <t xml:space="preserve">En pensant aux 12 derniers mois, répondez aux 5 questions suivantes par les modalités qui suivent 
</t>
    </r>
    <r>
      <rPr>
        <sz val="8"/>
        <color theme="1" tint="0.499984740745262"/>
        <rFont val="Calibri"/>
        <family val="2"/>
        <scheme val="minor"/>
      </rPr>
      <t>Jamais
Moins d'1 fois par mois
Chaque mois
Chaque semaine
Chaque jour ou presque</t>
    </r>
  </si>
  <si>
    <r>
      <t xml:space="preserve">Considering the past 12 months, answer the 5 following questions with the options below 
</t>
    </r>
    <r>
      <rPr>
        <sz val="8"/>
        <color theme="1" tint="0.499984740745262"/>
        <rFont val="Calibri"/>
        <family val="2"/>
        <scheme val="minor"/>
      </rPr>
      <t>Never
Less than once per month
Each month
Each week
Every day or nearly</t>
    </r>
  </si>
  <si>
    <r>
      <t xml:space="preserve">Pour les 16 questions suivantes cochez la case qui correspond le mieux à votre situation pour votre emploi actuel. Si vous avez plusieurs emplois, répondez pour votre emploi principal (celui qui vous prend le plus de temps).
</t>
    </r>
    <r>
      <rPr>
        <sz val="8"/>
        <color theme="1" tint="0.499984740745262"/>
        <rFont val="Calibri"/>
        <family val="2"/>
        <scheme val="minor"/>
      </rPr>
      <t>Pas du tout d'accord
Pas d'accord
D'accord
Tout à fait d'accord</t>
    </r>
  </si>
  <si>
    <r>
      <t xml:space="preserve">For the 16 following questions, tick the box best reflecting your situation in your current job If you have multiple jobs, answer for your main job (the one that takes up most time)
</t>
    </r>
    <r>
      <rPr>
        <sz val="8"/>
        <color theme="1" tint="0.499984740745262"/>
        <rFont val="Calibri"/>
        <family val="2"/>
        <scheme val="minor"/>
      </rPr>
      <t>Disagree strongly
Disagree
Agree
Fully agree</t>
    </r>
  </si>
  <si>
    <t>Série</t>
  </si>
  <si>
    <t>Si oui, pour quelle(s) raison(s) ? (Plusieurs réponses possibles)</t>
  </si>
  <si>
    <t xml:space="preserve">      - Accident de la circulation routière</t>
  </si>
  <si>
    <t>If yes, what reason for ? (several possible answers)</t>
  </si>
  <si>
    <t xml:space="preserve">      - Road traffic accident</t>
  </si>
  <si>
    <t>ELECTROCARDIOGRAM</t>
  </si>
  <si>
    <t>PARACL_HEM_Basophi</t>
  </si>
  <si>
    <t>AQ_FEMME_HormProd1 ; AQ_FEMME_HormProd2 ; AQ_FEMME_HormProd3</t>
  </si>
  <si>
    <t>AQ_FEMME_HormDose1 ; AQ_FEMME_HormDose2 ; AQ_FEMME_HormDose3</t>
  </si>
  <si>
    <t>AQ_FEMME_HormNbj1 ; AQ_FEMME_HormNbj2 ; AQ_FEMME_HormNbj3</t>
  </si>
  <si>
    <t>AQ_FEMME_TGMedoc1 ; AQ_FEMME_TGMedoc2 ; AQ_FEMME_TGMedoc3</t>
  </si>
  <si>
    <t>AQ_FEMME_TGDu1 ; AQ_FEMME_TGDu2 ; AQ_FEMME_TGDu3 ; AQ_FEMME_TGAu1 ; AQ_FEMME_TGAu2 ; AQ_FEMME_TGAu3</t>
  </si>
  <si>
    <t>AQ_FEMME_DtDebutTG1 ; AQ_FEMME_DtDebutTG2 ; AQ_FEMME_DtDebutTG3</t>
  </si>
  <si>
    <t>AQ_FEMME_SeinAutre ; AQ_FEMME_SeinAutrePs</t>
  </si>
  <si>
    <t xml:space="preserve">AQ_FEMME_SeinAutre ; AQ_FEMME_SeinAutrePs ; AQ_FEMME_SeinAutre_N </t>
  </si>
  <si>
    <t>AQ_FEMME_FrottisQui ; AQ_FEMME_FrottisQuiPs</t>
  </si>
  <si>
    <t xml:space="preserve">AQ_FEMME_FrottisQui ; AQ_FEMME_FrottisQuiPs ; AQ_FEMME_FrottisQui_N </t>
  </si>
  <si>
    <t>AQ_FEMME_MammoQui2 ; AQ_FEMME_MammoQui2Ps</t>
  </si>
  <si>
    <t xml:space="preserve">AQ_FEMME_MammoQui2 ; AQ_FEMME_MammoQui2Ps ; AQ_FEMME_MammoQui2_N </t>
  </si>
  <si>
    <t>SICORE_EXPOACT_LIB_RES ; SICORE_EXPOACT_CODE_RES ; SICORE_EXPOACT_CC_RES ; SICORE_EXPOACT_PCS_RES ; SICORE_EXPOACT_V_ANN</t>
  </si>
  <si>
    <t>SICORE_CPROFP_CODAGE_NAF2 ; SICORE_CPROFP_NAF2 ; SICORE_CPROFP_F_NAF2 ; SICORE_CPROFP_NAF5 ; SICORE_CPROFP_F_NAF5 ; SICORE_CPROFP_CODAGE_PCS ; SICORE_CPROFP_CODE_RES ; SICORE_CPROFP_CC_RES ; SICORE_CPROFP_PCS_RES ; SICORE_CPROFP_LIB_RES ; SICORE_CPROFP_V_ANN</t>
  </si>
  <si>
    <t>ÉTAT DE SANTE PERCU</t>
  </si>
  <si>
    <t>AQ_EXPOACT_CspActMax ; AQ_EXPOACT_CspActMax_N ; AQ_EXPOACT_CspActMaxPs</t>
  </si>
  <si>
    <t>AQ_EXPOACT_CspActMax ; AQ_EXPOACT_CspActMaxPs</t>
  </si>
  <si>
    <t>AQ_EXPOACT_Statut ; AQ_EXPOACT_Statut_N ; AQ_EXPOACT_StatutPs</t>
  </si>
  <si>
    <t>AQ_EXPOACT_Employeur ; AQ_EXPOACT_Employeur_N ; AQ_EXPOACT_EmployeurPs</t>
  </si>
  <si>
    <t>AQ_EXPOACT_Classif ; AQ_EXPOACT_Classif_N ; AQ_EXPOACT_ClassifPs</t>
  </si>
  <si>
    <t>AQ_ALIM_RegRaisMed ; AQ_ALIM_RegRaisMedI2</t>
  </si>
  <si>
    <r>
      <t>Si oui, précisez le ou les traitements utilisés (ainsi que l'année du début de traitement posé en 2009 seulement) : a</t>
    </r>
    <r>
      <rPr>
        <sz val="8"/>
        <color theme="1" tint="0.499984740745262"/>
        <rFont val="Calibri"/>
        <family val="2"/>
        <scheme val="minor"/>
      </rPr>
      <t>) I__I__I__I__I__I__I__I__I__I__I__I__I__I__I__I__I Année I__I__I__I__I
b) I__I__I__I__I__I__I__I__I__I__I__I__I__I__I__I__I Année I__I__I__I__I
c) I__I__I__I__I__I__I__I__I__I__I__I__I__I__I__I__I Année I__I__I__I__I</t>
    </r>
  </si>
  <si>
    <t>AQ_CAPVISU_GoutTraitA ; AQ_CAPVISU_GoutTraitAAn ; 
AQ_CAPVISU_GoutTraitB ; AQ_CAPVISU_GoutTraitBAn ; 
AQ_CAPVISU_GoutTraitC ; AQ_CAPVISU_GoutTraitCAn</t>
  </si>
  <si>
    <t>AQ_CAPVISU_GoutTraitA</t>
  </si>
  <si>
    <t>AQ_CAPVISU_GoutTraitB</t>
  </si>
  <si>
    <t>a) I__I__I__I__I__I__I__I__I__I__I__I__I__I__I__I__I</t>
  </si>
  <si>
    <t xml:space="preserve">b) I__I__I__I__I__I__I__I__I__I__I__I__I__I__I__I__I </t>
  </si>
  <si>
    <r>
      <rPr>
        <b/>
        <sz val="8"/>
        <rFont val="Calibri"/>
        <family val="2"/>
        <scheme val="minor"/>
      </rPr>
      <t>Si oui</t>
    </r>
    <r>
      <rPr>
        <sz val="8"/>
        <rFont val="Calibri"/>
        <family val="2"/>
        <scheme val="minor"/>
      </rPr>
      <t xml:space="preserve">, précisez le ou les traitements utilisés </t>
    </r>
  </si>
  <si>
    <t>b) I__I__I__I__I__I__I__I__I__I__I__I__I__I__I__I__I</t>
  </si>
  <si>
    <r>
      <t>if yes, specify the treatments used, along (with the year the treatment started asked in 2009 only):a</t>
    </r>
    <r>
      <rPr>
        <sz val="8"/>
        <color theme="1" tint="0.499984740745262"/>
        <rFont val="Calibri"/>
        <family val="2"/>
        <scheme val="minor"/>
      </rPr>
      <t>) I__I__I__I__I__I__I__I__I__I__I__I__I__I__I__I__I Year I__I__I__I__I
b) I__I__I__I__I__I__I__I__I__I__I__I__I__I__I__I__I Year I__I__I__I__I
c) I__I__I__I__I__I__I__I__I__I__I__I__I__I__I__I__I Year I__I__I__I__I</t>
    </r>
  </si>
  <si>
    <t>- Autre raison de santé</t>
  </si>
  <si>
    <t>- Autre raison de santé, précisez</t>
  </si>
  <si>
    <t>AQ_HANDICAP_LimAutre</t>
  </si>
  <si>
    <t>- Other health-related</t>
  </si>
  <si>
    <t>AQ_FEMME_MenoTraitAutre ; AQ_FEMME_MenoTraitAutre_N ; AQ_FEMME_MenoTraitAutrePs</t>
  </si>
  <si>
    <t>AQ_FEMME_Cautre ; AQ_FEMME_CAutrePsP</t>
  </si>
  <si>
    <t>AQ_FEMME_Cautre ; AQ_FEMME_CAutrePsP ; AQ_FEMME_Cautre_N</t>
  </si>
  <si>
    <t>AQ_FEMME_Cautre ; AQ_FEMME_CAutrePs</t>
  </si>
  <si>
    <t>AQ_FEMME_EnfMorne1an ; AQ_FEMME_EnfMorne1mult ; AQ_FEMME_EnfMorne2an ; AQ_FEMME_EnfMorne2mult ; AQ_FEMME_EnfMorne3an ; AQ_FEMME_EnfMorne3mult ; AQ_FEMME_EnfMorne4an ; AQ_FEMME_EnfMorne4mult</t>
  </si>
  <si>
    <t>AQ_FEMME_Enf1Sex ; AQ_FEMME_Enf2Sex ; AQ_FEMME_Enf3Sex ; AQ_FEMME_Enf4Sex ; AQ_FEMME_Enf5Sex ; AQ_FEMME_Enf6Sex ; AQ_FEMME_Enf7Sex ; AQ_FEMME_Enf8Sex ; AQ_FEMME_Enf9Sex ; AQ_FEMME_Enf10Sex</t>
  </si>
  <si>
    <t>AQ_FEMME_Enf1AnNais ; AQ_FEMME_Enf2AnNais ; AQ_FEMME_Enf3AnNais ; AQ_FEMME_Enf4AnNais ; AQ_FEMME_Enf5AnNais ; AQ_FEMME_Enf6AnNais ; AQ_FEMME_Enf7AnNais ; AQ_FEMME_Enf8AnNais ; AQ_FEMME_Enf9AnNais ; AQ_FEMME_Enf10AnNais</t>
  </si>
  <si>
    <t>AQ_FEMME_Enf1Kg ; AQ_FEMME_Enf1g ; AQ_FEMME_Enf2Kg ; AQ_FEMME_Enf2g ; AQ_FEMME_Enf3Kg ; AQ_FEMME_Enf3g ; AQ_FEMME_Enf4Kg ; AQ_FEMME_Enf4g ; AQ_FEMME_Enf5Kg ; AQ_FEMME_Enf5g ; AQ_FEMME_Enf6Kg ; AQ_FEMME_Enf6g ; AQ_FEMME_Enf7Kg ; AQ_FEMME_Enf7g ; AQ_FEMME_Enf8Kg ; AQ_FEMME_Enf8g ; AQ_FEMME_Enf9Kg ; AQ_FEMME_Enf9g ; AQ_FEMME_Enf10Kg ; AQ_FEMME_Enf10g</t>
  </si>
  <si>
    <t>AQ_FEMME_Enf1Accouch ; AQ_FEMME_Enf2Accouch ; AQ_FEMME_Enf3Accouch ; AQ_FEMME_Enf4Accouch ; AQ_FEMME_Enf5Accouch ; AQ_FEMME_Enf6Accouch ; AQ_FEMME_Enf7Accouch ; AQ_FEMME_Enf8Accouch ; AQ_FEMME_Enf9Accouch ; AQ_FEMME_Enf10Accouch</t>
  </si>
  <si>
    <t>AQ_FEMME_Enf1Allait ; AQ_FEMME_Enf1AllaitNbm ; AQ_FEMME_Enf2Allait ; AQ_FEMME_Enf2AllaitNbm ; AQ_FEMME_Enf3Allait ; AQ_FEMME_Enf3AllaitNbm ; AQ_FEMME_Enf4Allait ; AQ_FEMME_Enf4AllaitNbm ; AQ_FEMME_Enf5Allait ; AQ_FEMME_Enf5AllaitNbm ; AQ_FEMME_Enf6Allait ; AQ_FEMME_Enf6AllaitNbm ; AQ_FEMME_Enf7Allait ; AQ_FEMME_Enf7AllaitNbm ; AQ_FEMME_Enf8Allait ; AQ_FEMME_Enf8AllaitNbm ; AQ_FEMME_Enf9Allait ; AQ_FEMME_Enf9AllaitNbm ; AQ_FEMME_Enf10Allait ; AQ_FEMME_Enf10AllaitNbm</t>
  </si>
  <si>
    <t>AQ_CPROFP_PeriodDe ; AQ_CPROFP_PeriodA</t>
  </si>
  <si>
    <t>AQ_MEDATCD_PsyPs</t>
  </si>
  <si>
    <t>AQ_MEDATCD_PsyAg</t>
  </si>
  <si>
    <t>Constances - Données d'inclusion</t>
  </si>
  <si>
    <t>Constances - Inclusion data</t>
  </si>
  <si>
    <t>YOUR MORALE (CES-D)</t>
  </si>
  <si>
    <t>VOTRE MORAL (CES-D)</t>
  </si>
  <si>
    <t>Physical activity off work (calculated variable)</t>
  </si>
  <si>
    <t>Physical effort at work (calculated variable)</t>
  </si>
  <si>
    <t>Diabete when no pregnant (calculated variable)</t>
  </si>
  <si>
    <t>CES-D score (calculated variable)</t>
  </si>
  <si>
    <t>CES-D score class (calculated variable)</t>
  </si>
  <si>
    <t>Lifecourse tabagic status (calculated variable)</t>
  </si>
  <si>
    <t>Inclusion tabagic status (calculated variable)</t>
  </si>
  <si>
    <t>Cigarette pack per year (calculated variable)</t>
  </si>
  <si>
    <t>AUDIT Score (calculated variable)</t>
  </si>
  <si>
    <t>AUDIT Score classe (calculated variable)</t>
  </si>
  <si>
    <t>C-AUDIT Score (calculated variable)</t>
  </si>
  <si>
    <t>C-AUDIT Score classe (calculated variable)</t>
  </si>
  <si>
    <t>Minimum avarage alcohol consumption per number of glasses (calculated variable)</t>
  </si>
  <si>
    <t>Recommendation depending on every day alcohol consumption (calculated variable)</t>
  </si>
  <si>
    <t>Statut tabagique au cours de la vie (Variable calculée)</t>
  </si>
  <si>
    <t>Statut tabagique à l'inclusion (Variable calculée)</t>
  </si>
  <si>
    <t>Paquets-année (Variable calculée)</t>
  </si>
  <si>
    <t>Score AUDIT (Variable calculée)</t>
  </si>
  <si>
    <t>Classe score AUDIT (Variable calculée)</t>
  </si>
  <si>
    <t>Score AUDIT-C (Variable calculée)</t>
  </si>
  <si>
    <t>Classe score AUDIT-C (Variable calculée)</t>
  </si>
  <si>
    <t>Consommation d'alcool moyenne minimum en nombre de verres (Variable calculée)</t>
  </si>
  <si>
    <t>Recommandation selon la consommation journalière d'alcool (Variable calculée)</t>
  </si>
  <si>
    <t>Activité physique hors travail (Variable calculée)</t>
  </si>
  <si>
    <t>Effort physique au travail (Variable calculée)</t>
  </si>
  <si>
    <t>Diabète hors gestation (Variable calculée)</t>
  </si>
  <si>
    <t>Score CES-D (Variable calculée)</t>
  </si>
  <si>
    <t>Classe score CES-D (Variable calculée)</t>
  </si>
  <si>
    <r>
      <rPr>
        <sz val="8"/>
        <color theme="8" tint="-0.249977111117893"/>
        <rFont val="Calibri"/>
        <family val="2"/>
        <scheme val="minor"/>
      </rPr>
      <t>PROFESSIONAL CODING RESULT: lines 144, 145, 146 and 147 
(see also the description on the Documentation tab).</t>
    </r>
    <r>
      <rPr>
        <b/>
        <sz val="8"/>
        <color theme="8" tint="-0.249977111117893"/>
        <rFont val="Calibri"/>
        <family val="2"/>
        <scheme val="minor"/>
      </rPr>
      <t xml:space="preserve">
=&gt; CC_RES + PCS_RES </t>
    </r>
  </si>
  <si>
    <t>VIE AU TRAVAIL</t>
  </si>
  <si>
    <t>Ratio Déséquilibre Efforts-Récompenses (Siegrist)</t>
  </si>
  <si>
    <t>Effort-reward imbalance Ratio (Siegrist)</t>
  </si>
  <si>
    <t>[CATEGORIE] &gt; [Item] =&gt; Liste A / Liste C</t>
  </si>
  <si>
    <t>i3</t>
  </si>
  <si>
    <t>Items supplémentaires</t>
  </si>
  <si>
    <r>
      <t xml:space="preserve">Remplissez-vous vous-même votre déclaration d'impôts ? 
</t>
    </r>
    <r>
      <rPr>
        <b/>
        <sz val="8"/>
        <color theme="1" tint="0.499984740745262"/>
        <rFont val="Calibri"/>
        <family val="2"/>
        <scheme val="minor"/>
      </rPr>
      <t>- [Oui ; Non, je ne le fais plus ; Non, je ne l'ai jamais fait]</t>
    </r>
  </si>
  <si>
    <r>
      <t xml:space="preserve">Actuellement, utilisez-vous une carte de paiement (carte bleue, visa, etc.) ? 
</t>
    </r>
    <r>
      <rPr>
        <b/>
        <sz val="8"/>
        <color theme="1" tint="0.499984740745262"/>
        <rFont val="Calibri"/>
        <family val="2"/>
        <scheme val="minor"/>
      </rPr>
      <t>- [Oui ; Non, j'ai arrêté de l'utiliser ; Non, je n'en ai jamais eu]</t>
    </r>
  </si>
  <si>
    <r>
      <t xml:space="preserve">Do you fill-in yourself your tax return ? 
</t>
    </r>
    <r>
      <rPr>
        <b/>
        <sz val="8"/>
        <color theme="1" tint="0.499984740745262"/>
        <rFont val="Calibri"/>
        <family val="2"/>
        <scheme val="minor"/>
      </rPr>
      <t>- [Yes ; No, I don't do it anymore ; No, I have never done it]</t>
    </r>
  </si>
  <si>
    <t>masquer</t>
  </si>
  <si>
    <t>ATTENTION</t>
  </si>
  <si>
    <t>WARNING</t>
  </si>
  <si>
    <t>ser</t>
  </si>
  <si>
    <t>◄►</t>
  </si>
  <si>
    <t>TH</t>
  </si>
  <si>
    <t>er</t>
  </si>
  <si>
    <r>
      <rPr>
        <b/>
        <sz val="8"/>
        <rFont val="Calibri"/>
        <family val="2"/>
        <scheme val="minor"/>
      </rPr>
      <t xml:space="preserve">Si oui </t>
    </r>
    <r>
      <rPr>
        <sz val="8"/>
        <rFont val="Calibri"/>
        <family val="2"/>
        <scheme val="minor"/>
      </rPr>
      <t>s'agit-il : 
     - D'un médecin généraliste</t>
    </r>
  </si>
  <si>
    <t>·</t>
  </si>
  <si>
    <t>Depression with treatment and/or hospitalisation: Y/N |__|__| years and, if yes, suicide attempt(s): Y/N</t>
  </si>
  <si>
    <t>Suicide attempt(s): Y/N; age at time of diagnosis  I__I__I years</t>
  </si>
  <si>
    <t>Depression with treatment: Y/N; age at time of diagnosis  I__I__I years</t>
  </si>
  <si>
    <t>variable calculée</t>
  </si>
  <si>
    <t>- À quel âge avez-vous eu votre première crise d’asthme ? I__I__I ans</t>
  </si>
  <si>
    <t>- À quel âge avez-vous eu votre dernière crise d’asthme ? I__I__I ans</t>
  </si>
  <si>
    <t>Si oui : À quel âge avez-vous commencé ? |__|__| ans</t>
  </si>
  <si>
    <t>Si non (si vous ne fumez plus actuellement) :  
À quel âge avez-vous arrêté (dernier arrêt) ? |__|__| ans</t>
  </si>
  <si>
    <t>À quel âge avez-vous bu au moins une boisson alcoolisée standard pour la première fois ? |__|__| ans</t>
  </si>
  <si>
    <t>Âge au diagnostic</t>
  </si>
  <si>
    <t>Âge audiagnostic</t>
  </si>
  <si>
    <t>Âge</t>
  </si>
  <si>
    <t>Était-ce :
Uniquement des hommes
Uniquement des femmes
Des hommes et des femmes
Ne souhaite pas répondre</t>
  </si>
  <si>
    <t>Êtes-vous essoufflé(e) en marchant vite en terrain plat, ou en montant une côte légère à un pas normal ? O/N, si oui :</t>
  </si>
  <si>
    <t>Si oui : Êtes-vous essoufflé(e) quand vous marchez avec d'autres gens de votre âge en 
terrain plat ? O/N</t>
  </si>
  <si>
    <t>Êtes-vous fumeur(se) ?
Fumeur(se) (au moins une cigarette par jour)
Non fumeur(se) ou moins d'une cigarette par jour
Ex-fumeur(se) (arrêt du tabagisme depuis au moins 1 an)</t>
  </si>
  <si>
    <t>Êtes-vous ménopausée ? O / N / Ne sais pas, si oui :</t>
  </si>
  <si>
    <t>Êtes-vous : 
Indépendant
Salarié de votre entreprise, gérant mandataire, PDG
Salarié(e)
Autre, précisez</t>
  </si>
  <si>
    <t>Êtes-vous debout ?</t>
  </si>
  <si>
    <t>Codes de WECHSLER (sous-item de la WAIS-R)</t>
  </si>
  <si>
    <t>WECHSLER codes (WAIS-R sub-item)</t>
  </si>
  <si>
    <t>EPREUVE A</t>
  </si>
  <si>
    <t>TEST A</t>
  </si>
  <si>
    <t>EPREUVE B</t>
  </si>
  <si>
    <t>TEST B</t>
  </si>
  <si>
    <t>MINI MENTAL STATE EXAMINATION (MMSE)</t>
  </si>
  <si>
    <t>Examen réalisé : O/N</t>
  </si>
  <si>
    <t>Avez-vous mangé ce matin (exception faite d’eau et de médicaments) ? O/N</t>
  </si>
  <si>
    <t>Pour les femmes : Avez-vous actuellement vos règles ? O/N</t>
  </si>
  <si>
    <t>RECUEIL BIOLOGIE (recueil urinaire)</t>
  </si>
  <si>
    <t>Avez-vous pris un en-cas depuis le recueil urinaire ? O/N</t>
  </si>
  <si>
    <t>Si oui, appareillage retiré : Oui</t>
  </si>
  <si>
    <r>
      <rPr>
        <b/>
        <sz val="8"/>
        <rFont val="Calibri"/>
        <family val="2"/>
        <scheme val="minor"/>
      </rPr>
      <t>Oreille droite : noter les décibels pour chaque fréquence :</t>
    </r>
    <r>
      <rPr>
        <sz val="8"/>
        <rFont val="Calibri"/>
        <family val="2"/>
        <scheme val="minor"/>
      </rPr>
      <t xml:space="preserve">
[[500HZ/ |_|_| dB] [1000HZ/ |_|_| dB] [2000HZ/ |_|_| dB] [4000HZ/ |_|_| dB] [8000HZ/ |_|_| dB]]
valeurs négatives : case à cocher pour chaque fréquence
Par pas de 5 de -10 à 90</t>
    </r>
  </si>
  <si>
    <r>
      <rPr>
        <b/>
        <sz val="8"/>
        <rFont val="Calibri"/>
        <family val="2"/>
        <scheme val="minor"/>
      </rPr>
      <t>Oreille gauche : noter les décibels pour chaque fréquence :</t>
    </r>
    <r>
      <rPr>
        <sz val="8"/>
        <rFont val="Calibri"/>
        <family val="2"/>
        <scheme val="minor"/>
      </rPr>
      <t xml:space="preserve">
[[500HZ/ |_|_| dB] [1000HZ/ |_|_| dB] [2000HZ/ |_|_| dB] [4000HZ/ |_|_| dB] [8000HZ/ |_|_| dB]]
valeurs négatives : case à cocher pour chaque fréquence
Par pas de 5 de -10 à 90</t>
    </r>
  </si>
  <si>
    <r>
      <rPr>
        <b/>
        <sz val="8"/>
        <rFont val="Calibri"/>
        <family val="2"/>
        <scheme val="minor"/>
      </rPr>
      <t>Oreille droite (valeurs de contrôle dans SAGES) : noter les décibels pour chaque fréquence :</t>
    </r>
    <r>
      <rPr>
        <sz val="8"/>
        <rFont val="Calibri"/>
        <family val="2"/>
        <scheme val="minor"/>
      </rPr>
      <t xml:space="preserve">
[[500HZ/ |_|_| dB] [1000HZ/ |_|_| dB] [2000HZ/ |_|_| dB] [4000HZ/ |_|_| dB] [8000HZ/ |_|_| dB]]
valeurs négatives : case à cocher pour chaque fréquence
Par pas de 5 de -10 à 90</t>
    </r>
  </si>
  <si>
    <t>Nombre de dents définitives saines</t>
  </si>
  <si>
    <t>Nombre de dents définitives cariées</t>
  </si>
  <si>
    <t>Nombre de dents définitives obturées</t>
  </si>
  <si>
    <t>Nombre de dents définitives extraites</t>
  </si>
  <si>
    <t>Nombre de prothèses adjointes</t>
  </si>
  <si>
    <t>Nombre de prothèses conjointes</t>
  </si>
  <si>
    <t>Sillons anfractueux N°16 - Présence</t>
  </si>
  <si>
    <t>Sillons anfractueux N°26 - Présence</t>
  </si>
  <si>
    <t>Sillons anfractueux N°36 - Présence</t>
  </si>
  <si>
    <t>Sillons anfractueux N°46 - Présence</t>
  </si>
  <si>
    <t>DENTS - TRAITEMENT NON REMBOURSE</t>
  </si>
  <si>
    <t>Vivez-vous en couple ? O/N</t>
  </si>
  <si>
    <t>Quelqu'un peut-il vous héberger en cas de difficulté ? O/N</t>
  </si>
  <si>
    <t xml:space="preserve">Précarité
00 - 09 Actifs du Régime Général ou d'un Régime Particulier 
10 - 29 Prioritaires non précaires (ayants droit du régime général) /Prioritaires non précaires ("inactifs" et leurs ayants droit) /Prioritaires non précaires (retraités et leurs ayants droit) 
30 - 79 Prioritaires en situation de Précarité 
80 - 89 Régimes de Sécurité Sociale autres (M.S.A., "Non Non", Régimes Spéciaux) 90 - 99 Bilans "Particuliers" hors Référentiel </t>
  </si>
  <si>
    <t>Difficultés de prélèvement : O/N</t>
  </si>
  <si>
    <t>Aspect du sérum : Normal / Légèrement opalescent /Opalescent / Très opalescent / Lactescent / Légèrement hémolysé / Hémolysé / Très hémolysé / Légèrement ictérique / Ictérique / Très ictérique / Ictérique et opalescent / Hémolysé et opalescent / Ictérique et hémolysé</t>
  </si>
  <si>
    <t>Hématologie / Neutrophiles (% de GB)</t>
  </si>
  <si>
    <t>Hématologie / Basophiles (% de GB)</t>
  </si>
  <si>
    <t>Hématologie / Eosinophiles (% de GB)</t>
  </si>
  <si>
    <t>Hématologie / Lymphocytes (% de GB)</t>
  </si>
  <si>
    <t>Hématologie / Monocytes (% de GB)</t>
  </si>
  <si>
    <t>Vérification de la formule (%)</t>
  </si>
  <si>
    <t>Heure d'accueil (HH:MM)</t>
  </si>
  <si>
    <t>A quelle heure avez-vous fini de prendre votre dernier repas (approximativement) ? (HH:MM)</t>
  </si>
  <si>
    <t>Heure du prélèvement (HH:MM)</t>
  </si>
  <si>
    <t>Heure du recueil (HH:MM)</t>
  </si>
  <si>
    <t>Temps écoulé depuis le dernier repas (HH:MM)</t>
  </si>
  <si>
    <t>Moins d'une heure : Oui</t>
  </si>
  <si>
    <t>Mesure du poids (kg avec une décimale)</t>
  </si>
  <si>
    <t>Mesure du poids Sages Contrôle (kg)</t>
  </si>
  <si>
    <t>Port d'un appareillage (orthèses, prothèses...) : O/N</t>
  </si>
  <si>
    <t>Mesure du tour de taille (cm)</t>
  </si>
  <si>
    <t>Mesure du tour de hanches (cm)</t>
  </si>
  <si>
    <t>Oubli de ses corrections : O/N</t>
  </si>
  <si>
    <t>ACUITE VISUELLE - VISION DE PRES</t>
  </si>
  <si>
    <t>Port d'une correction pendant le test : O/N</t>
  </si>
  <si>
    <t>Œil droit sans correction
1,5/2/3/4/5/6/8/10/14/20</t>
  </si>
  <si>
    <t>Œil gauche sans correction
1,5/2/3/4/5/6/8/10/14/20</t>
  </si>
  <si>
    <t>Œil droit avec correction
1,5/2/3/4/5/6/8/10/14/20</t>
  </si>
  <si>
    <t>Œil gauche avec correction
1,5/2/3/4/5/6/8/10/14/20</t>
  </si>
  <si>
    <t>Binoculaire sans correction
1,5/2/3/4/5/6/8/10/14/20</t>
  </si>
  <si>
    <t>Binoculaire avec correction
1,5/2/3/4/5/6/8/10/14/20</t>
  </si>
  <si>
    <t>ACUITE VISUELLE - VISION DE LOIN</t>
  </si>
  <si>
    <t>VISUAL ACUITY - NEAR VISION</t>
  </si>
  <si>
    <t>VISUAL ACUITY - FAR VISION</t>
  </si>
  <si>
    <t>Examen réalisé en cabine : O/N</t>
  </si>
  <si>
    <t>Le volontaire est-il suivi par un spécialiste pour une perte auditive ? O/N</t>
  </si>
  <si>
    <t>Critères de reproductibilité : O/N</t>
  </si>
  <si>
    <t>Vérification de la reproductibilité : O/N</t>
  </si>
  <si>
    <t>Difficultés / Réalisation sans pince (ou sans obstruction nasale) : Oui</t>
  </si>
  <si>
    <t>Difficultés / Techniquement imparfait : Oui</t>
  </si>
  <si>
    <t>Difficultés / Capteur saturé : Oui</t>
  </si>
  <si>
    <t>Difficultés / Pathologie respiratoire en cours : Oui</t>
  </si>
  <si>
    <t>Capacité vitale observée (litres)</t>
  </si>
  <si>
    <t>Volume expiratoire maximal à la première seconde observé (litres)</t>
  </si>
  <si>
    <t>1ère mesure : VEMS : |__|,|__|__| (litres) - CVF |__|, |__|__| (litres)</t>
  </si>
  <si>
    <t>2ème mesure : VEMS : |__|,|__|__| (litres) - CVF |__|, |__|__| (litres)</t>
  </si>
  <si>
    <t>3ème mesure : VEMS : |__|,|__|__| (litres) - CVF |__|, |__|__| (litres)</t>
  </si>
  <si>
    <t>Capacité vitale totale (litres)</t>
  </si>
  <si>
    <t>Volume expiratoire maximal à la première seconde total (litres)</t>
  </si>
  <si>
    <t>Cas particuliers / ECG pratiqué en position assise (uniquement en cas de handicap) : Oui</t>
  </si>
  <si>
    <t>Cas particuliers / Électrodes posées à la racine des membres supérieurs : Oui</t>
  </si>
  <si>
    <t>Cas particuliers / Électrodes posées à la racine des membres inférieurs : Oui</t>
  </si>
  <si>
    <t>Cas particuliers / Réduction du gain à 5 mm pour 1 millivolt : Oui</t>
  </si>
  <si>
    <t>Bras de référence calculé : Droit / Gauche</t>
  </si>
  <si>
    <t>Tension Artérielle Systolique Droite (mmHg)</t>
  </si>
  <si>
    <t>Tension Artérielle Diastolique Droite (mmHg)</t>
  </si>
  <si>
    <t>Tension Artérielle Systolique Gauche (mmHg)</t>
  </si>
  <si>
    <t>Tension Artérielle Diastolique Gauche (mmHg)</t>
  </si>
  <si>
    <t>PAS (mmHg) (Bras Droit / Bras Gauche) (Bras de référence)</t>
  </si>
  <si>
    <t>PAD (mmHg) (Bras Droit / Bras Gauche) (Bras de référence)</t>
  </si>
  <si>
    <t>Cas particuliers / Tension en position assise : Oui</t>
  </si>
  <si>
    <t>Cas particuliers / Examen fait de façon unilatéral : Oui</t>
  </si>
  <si>
    <t>Orthodonthie : RAS / Surveillance conseillée / Traitement à prévoir / Traitement en cours / Traitement terminé / Traitement abandonné</t>
  </si>
  <si>
    <t>Plaque bactérienne : Pas de plaque / Plaque peu étendue / Plaque très étendue</t>
  </si>
  <si>
    <t>Présence de tartre : Pas de tartre / Tartre peu abondant / Tartre très abondant / Très abondant</t>
  </si>
  <si>
    <t>Gingivite : Pas de gingivite / Gingivite peu étendue / Gingivite très étendue</t>
  </si>
  <si>
    <t>Lesions muqueuses : Pas de lesion / Lesion sans gravité / Plaque très étendue</t>
  </si>
  <si>
    <t>Conclusions dentaires : Bon état / A traiter+suivi / A traiter / En cours</t>
  </si>
  <si>
    <t>Traitements non remboursés (homéopathie….) : Saignées / Kinésithérapie / Crénothérapie / Homéopathie / Oligo-éléments / Phytothérapie / Acupunture / Auriculothérapie / Mésothérapie / Pas de précisions / Arrêt de traitement contre avis médical</t>
  </si>
  <si>
    <t>Aide médicale état : O/N/Ne sait pas</t>
  </si>
  <si>
    <t>Bénéficiaire de la CMU : O/N</t>
  </si>
  <si>
    <t>Bénéficiaire du RMI/RSA : O/N</t>
  </si>
  <si>
    <t>CMU de base : O/N/Ne sait pas</t>
  </si>
  <si>
    <t>CMU complémentaire : O/N/Ne sait pas</t>
  </si>
  <si>
    <t>Prise en charge 100% suite ALD : O/N/Ne sait pas</t>
  </si>
  <si>
    <t>Score EPICES (de 0 à 100)</t>
  </si>
  <si>
    <t>Êtes-vous propriétaire de votre logement ? O/N</t>
  </si>
  <si>
    <t>Problèmes d'argent pour acheter de la nourriture ? O/N</t>
  </si>
  <si>
    <t>Sport au cours des 12 derniers mois ? O/N</t>
  </si>
  <si>
    <t>Cinéma , spectacle au cours des 12 derniers mois ? O/N</t>
  </si>
  <si>
    <t>Vacances au cours des 12 derniers mois ? O/N</t>
  </si>
  <si>
    <t>Contacts famille au cours des 6 derniers mois ? O/N</t>
  </si>
  <si>
    <t>Quelqu'un peut-il vous aider matériellement en cas de difficulté ? O/N</t>
  </si>
  <si>
    <t>Reception time (HH:MM)</t>
  </si>
  <si>
    <t>At what time did you finish your last meal (approximately)? (HH:MM)</t>
  </si>
  <si>
    <t>Did you eat this morning (except water and medicine)? Y/N</t>
  </si>
  <si>
    <t>Time of blood sampling (HH:MM)</t>
  </si>
  <si>
    <t>Haematology / Basophiles (% GB)</t>
  </si>
  <si>
    <t>Haematology / Eosinophils (% GB)</t>
  </si>
  <si>
    <t>Haematology / Lymphocytes (% GB)</t>
  </si>
  <si>
    <t>Haematology / Monocytes (% GB)</t>
  </si>
  <si>
    <t>Haematology / Neutrophils (% GB)</t>
  </si>
  <si>
    <t>Checking the formula (%)</t>
  </si>
  <si>
    <t>BIOLOGY COLLECTION (urine collection)</t>
  </si>
  <si>
    <t>BMI (calculated variable) (kg/m2)</t>
  </si>
  <si>
    <t>Right ear (control values in SAGES) note the decibels for each frequency:
[[500HZ/ |_|_| dB] [1000HZ/ |_|_| dB] [2000HZ/ |_|_| dB] [4000HZ/ |_|_| dB] [8000HZ/ |_|_| dB]]
negative values: check box for each frequency</t>
  </si>
  <si>
    <t>Left ear (control values in SAGES) note the decibels for each frequency:
[[500HZ/ |_|_| dB] [1000HZ/ |_|_| dB] [2000HZ/ |_|_| dB] [4000HZ/ |_|_| dB] [8000HZ/ |_|_| dB]]
negative values: check box for each frequency</t>
  </si>
  <si>
    <t>Observed vital capacity (litres)</t>
  </si>
  <si>
    <t>Observed FEV (litres)</t>
  </si>
  <si>
    <t>Total vital capacity (litres)</t>
  </si>
  <si>
    <t>Maximal Expiratory flow (litres)</t>
  </si>
  <si>
    <t>TEETH - NON-REFUNDED TREATMENT</t>
  </si>
  <si>
    <t>Number of healthy permanent teeth</t>
  </si>
  <si>
    <t>Number of decayed permanent teeth</t>
  </si>
  <si>
    <t xml:space="preserve">Number of filled permanent teeth </t>
  </si>
  <si>
    <t xml:space="preserve">Number of extracted definitive teeth </t>
  </si>
  <si>
    <t>Number of prostheses</t>
  </si>
  <si>
    <t>Number of joint prostheses</t>
  </si>
  <si>
    <t>Fracture grooves N ° 16 - Presence</t>
  </si>
  <si>
    <t>Fracture grooves N ° 26 - Presence</t>
  </si>
  <si>
    <t>Fracture grooves N ° 36 - Presence</t>
  </si>
  <si>
    <t>Fracture grooves N ° 46 - Presence</t>
  </si>
  <si>
    <t>Do you live in a relationship? Y/N</t>
  </si>
  <si>
    <t>Do you sometimes meet a social worker? Y/N</t>
  </si>
  <si>
    <t>Do you own your home? Y/N</t>
  </si>
  <si>
    <t>Money problems to buy food? Y/N</t>
  </si>
  <si>
    <t>Sport in the past 12 months? Y/N</t>
  </si>
  <si>
    <t>Cinema, show in the last 12 months? Y/N</t>
  </si>
  <si>
    <t>Holidays in the last 12 months? Y/N</t>
  </si>
  <si>
    <t>Family contacts in the last 6 months? Y/N</t>
  </si>
  <si>
    <t>Can someone accommodate you in case of difficulty? Y/N</t>
  </si>
  <si>
    <t>Can someone help you materially in case of difficulty? Y/N</t>
  </si>
  <si>
    <t>Precariousness
00 - 09 Assets of the General Social Security Scheme or of a Special Scheme
10 - 29 Non-precarious priorities (beneficiaries of the general social security system) / Non-precarious priorities ("inactive" and their dependents) / Non-precarious priorities (retirees and their dependents)
30 - 79 Priorities in precarious situations
80 - 89 Other Social Security schemes (M.S.A., "No No", Special schemes) 90 - 99 "Individuals" outside the Referential</t>
  </si>
  <si>
    <t>PARACL_HEM_AspSer</t>
  </si>
  <si>
    <t>PARACL_HEM_FormulLeuco</t>
  </si>
  <si>
    <t>PARACL_URI_HeuRec</t>
  </si>
  <si>
    <t>PARACL_URI_MangEnc</t>
  </si>
  <si>
    <t>PARACL_URI_DureeJeune</t>
  </si>
  <si>
    <t>PARACL_URI_AnaUri</t>
  </si>
  <si>
    <t>PARACL_BAU_Sang</t>
  </si>
  <si>
    <t>PARACL_BAU_Leuco</t>
  </si>
  <si>
    <t>PARACL_BAU_Prot</t>
  </si>
  <si>
    <t>PARACL_BAU_Gluc</t>
  </si>
  <si>
    <t>PARACL_BAU_Nitr</t>
  </si>
  <si>
    <t>PARACL_BIR_MicAlb</t>
  </si>
  <si>
    <t>PARACL_BIR_Gluc</t>
  </si>
  <si>
    <t>PARACL_BIR_Prot</t>
  </si>
  <si>
    <t>PARACL_BIR_Creat</t>
  </si>
  <si>
    <t>PARACL_HAU_SiNon</t>
  </si>
  <si>
    <t>PARACL_POI_SiNon</t>
  </si>
  <si>
    <t>PARACL_POI_TemEntRep</t>
  </si>
  <si>
    <t>PARACL_POI_MoiHeur</t>
  </si>
  <si>
    <t>PARACL_TAI_SiNon</t>
  </si>
  <si>
    <t>PARACL_HAN_SiNon</t>
  </si>
  <si>
    <t>PARACL_VDP_SiNon</t>
  </si>
  <si>
    <t>PARACL_VDP_OuCorr</t>
  </si>
  <si>
    <t>PARACL_VDL_SiNon</t>
  </si>
  <si>
    <t>PARACL_VDL_OuCorr</t>
  </si>
  <si>
    <t>PARACL_VDL_PoCorrExa</t>
  </si>
  <si>
    <t>PARACL_CTRL_SPI_CapVitObs</t>
  </si>
  <si>
    <t>PARACL_CTRL_SPI_VolExpMaxObs</t>
  </si>
  <si>
    <t>PARACL_CTRL_SPI_CapVitTotal</t>
  </si>
  <si>
    <t>PARACL_CTRL_SPI_VolExpMaxTotal</t>
  </si>
  <si>
    <t>PARACL_TAR_SiNon</t>
  </si>
  <si>
    <t>PARACL_TAR_BraRef /PARACL_PROXY_TAR_BraRef</t>
  </si>
  <si>
    <t>PARACL_TAR_TenArtOrt</t>
  </si>
  <si>
    <t>PARACL_DEN_NbDenDefSai</t>
  </si>
  <si>
    <t>PARACL_DEN_NbDenDefCar</t>
  </si>
  <si>
    <t>PARACL_DEN_NbDenDefObt</t>
  </si>
  <si>
    <t>PARACL_DEN_NbDenDefExt</t>
  </si>
  <si>
    <t>PARACL_DEN_NbProAdj</t>
  </si>
  <si>
    <t>PARACL_DEN_NbProCon</t>
  </si>
  <si>
    <t>PARACL_DEN_SilAnf16</t>
  </si>
  <si>
    <t>PARACL_DEN_SilAnf26</t>
  </si>
  <si>
    <t>PARACL_DEN_SilAnf36</t>
  </si>
  <si>
    <t>PARACL_DEN_SilAnf46</t>
  </si>
  <si>
    <t>PARACL_DEN_Orth</t>
  </si>
  <si>
    <t>PARACL_DEN_TrbATM</t>
  </si>
  <si>
    <t>PARACL_DEN_PlaBac</t>
  </si>
  <si>
    <t>PARACL_DEN_PreTar</t>
  </si>
  <si>
    <t>PARACL_DEN_GinGiv</t>
  </si>
  <si>
    <t>PARACL_DEN_LesMuq</t>
  </si>
  <si>
    <t>PARACL_DEN_DerExaDen</t>
  </si>
  <si>
    <t>PARACL_DEN_ConcDen1</t>
  </si>
  <si>
    <t>PARACL_TRA_TraHomeo</t>
  </si>
  <si>
    <t>PARACL_SOC_ScPrec</t>
  </si>
  <si>
    <t>PARACL_SOC_Couple</t>
  </si>
  <si>
    <t>PARACL_SOC_Precar</t>
  </si>
  <si>
    <t>PARACL_SOC_CouvCompConst</t>
  </si>
  <si>
    <t>PARACL_SOC_CouvCompDecl</t>
  </si>
  <si>
    <t>PARACL_SOC_ConEmpSolid</t>
  </si>
  <si>
    <t>PARACL_SOC_AgJrBil</t>
  </si>
  <si>
    <t>Age le jour du bilan</t>
  </si>
  <si>
    <t>Age on the day of exam</t>
  </si>
  <si>
    <t>For women: Do you currently have your period? Y/N</t>
  </si>
  <si>
    <t>Haematology / White blood cells (CEL 10˄9/L)</t>
  </si>
  <si>
    <t>Haematology / Red blood cells (CEL 10˄9/L)</t>
  </si>
  <si>
    <t>Urine collection time (HH:MM)</t>
  </si>
  <si>
    <t>Have you had a snack since the urine collection? Y/N</t>
  </si>
  <si>
    <t>Test performed: Y/N</t>
  </si>
  <si>
    <t>Difficulties for the sampling: Y/N</t>
  </si>
  <si>
    <t>Aspect of the serum: Normal / Slightly opalescent / Opalescent / Very opalescent / Lactescent / Slightly hemolyzed / Hemolyzed / Very hemolyzed / Slightly icteric / Icteric / Very icteric / Icteric and opalescent / Hemolyzed and opalescent / Icteric and hemolyzed</t>
  </si>
  <si>
    <t>Time of sampling (based on reception time) (PROXY) (HH:MM)</t>
  </si>
  <si>
    <t>Collection time = welcome time (PROXY) (HH:MM)</t>
  </si>
  <si>
    <t>Bras de référence sélectionné (utilisé lorsque la TA vient de Sages et que la TA cahier= PROXY) (PROXY) : Droit / Gauche</t>
  </si>
  <si>
    <t>Tension Artérielle Systolique Droite (PROXY) / Tension Artérielle Diastolique Droite (PROXY) (mmHg)</t>
  </si>
  <si>
    <t>Tension Artérielle Systolique Gauche (PROXY) / Tension Artérielle Diastolique Gauche (PROXY) (mmHg)</t>
  </si>
  <si>
    <t>Tension Artérielle Systolique bras de référence Droit (PROXY) / Tension Artérielle Diastolique bras de référence Droit (PROXY) (mmHg)</t>
  </si>
  <si>
    <t>Tension Artérielle Systolique bras de référence Gauche (PROXY) / Tension Artérielle Diastolique bras de référence Gauche (PROXY) (mmHg)</t>
  </si>
  <si>
    <t>Heure du prélèvement (basée sur heure d'accueil) (PROXY) (HH:MM)</t>
  </si>
  <si>
    <t>Heure du recueil = heure d'accueil (PROXY) (HH:MM)</t>
  </si>
  <si>
    <r>
      <rPr>
        <b/>
        <sz val="8"/>
        <rFont val="Calibri"/>
        <family val="2"/>
        <scheme val="minor"/>
      </rPr>
      <t>Oreille gauche (valeurs de contrôle dans SAGES) : noter les décibels pour chaque fréquence :</t>
    </r>
    <r>
      <rPr>
        <sz val="8"/>
        <rFont val="Calibri"/>
        <family val="2"/>
        <scheme val="minor"/>
      </rPr>
      <t xml:space="preserve">
[[500HZ/ |_|_| dB] [1000HZ/ |_|_| dB] [2000HZ/ |_|_| dB] [4000HZ/ |_|_| dB] [8000HZ/ |_|_| dB]]
valeurs négatives : case à cocher pour chaque fréquence
Par pas de 5 de -10 à 90</t>
    </r>
  </si>
  <si>
    <t>Cas particuliers / Augumentation du gain à 20 mm pour 1 millivolt : Oui</t>
  </si>
  <si>
    <t>Rencontrez-vous parfois un travailleur social ? O/N</t>
  </si>
  <si>
    <t>Selected reference arm (used when BP measure is issued from Sages and the BP from other source is a PROXY) (PROXY): Right/Left</t>
  </si>
  <si>
    <t>Mesure de la taille (cm)</t>
  </si>
  <si>
    <t>Height measurement (cm)</t>
  </si>
  <si>
    <t>Time since last meal (HH:MM)</t>
  </si>
  <si>
    <t>Less than an hour: Yes</t>
  </si>
  <si>
    <t>Weight measurement (kg with one decimal)</t>
  </si>
  <si>
    <t>Weight measurement (Sages Control) (kg)</t>
  </si>
  <si>
    <t>Wearing an appliance (orthoses, prostheses...): Y/N</t>
  </si>
  <si>
    <t>If yes, device removed: Yes</t>
  </si>
  <si>
    <t>Waist-line measurement (cm)</t>
  </si>
  <si>
    <t>Hip girth measurement (cm)</t>
  </si>
  <si>
    <t>Forgetting his visual corrections (glasses, lenses): Y/N</t>
  </si>
  <si>
    <t>Wearing a correction during the test: Y/N</t>
  </si>
  <si>
    <t>Right eye with no correction
1,5/2/3/4/5/6/8/10/14/20</t>
  </si>
  <si>
    <t>Left eye with no correction
1,5/2/3/4/5/6/8/10/14/20</t>
  </si>
  <si>
    <t>Right eye with correction
1,5/2/3/4/5/6/8/10/14/20</t>
  </si>
  <si>
    <t>Left eye with correction
1,5/2/3/4/5/6/8/10/14/20</t>
  </si>
  <si>
    <t>Binocular with no correction
1,5/2/3/4/5/6/8/10/14/20</t>
  </si>
  <si>
    <t>Binocular with correction
1,5/2/3/4/5/6/8/10/14/20</t>
  </si>
  <si>
    <t>Cas particulier / Cécité ou prothèse ou amblyopie monoculaire : Oeil droit / Oeil gauche</t>
  </si>
  <si>
    <t>Special case / Blindness or monocular prosthesis or amblyopia: Right eye / Left eye</t>
  </si>
  <si>
    <t>Examination carried out in an audimetric booth: Y/N</t>
  </si>
  <si>
    <t>Is the volunteer followed by a specialist for hearing loss? Y/N</t>
  </si>
  <si>
    <t>If yes, right ear / left ear?</t>
  </si>
  <si>
    <t>Si oui, oreille droite / gauche ?</t>
  </si>
  <si>
    <t>Acceptability criteria: Y/N</t>
  </si>
  <si>
    <t>Repeatability criteria: Y/N</t>
  </si>
  <si>
    <t>Verification of the repeatability: Y/N</t>
  </si>
  <si>
    <t>Difficulties / Realization without clamp (or without nasal obstruction): Yes</t>
  </si>
  <si>
    <t>Difficulty / Technically imperfect: Yes</t>
  </si>
  <si>
    <t>Difficulties / Saturated sensor: Yes</t>
  </si>
  <si>
    <t>Difficulties / Respiratory pathology in progress: Yes</t>
  </si>
  <si>
    <t>1st measurement: FEV1: |__|.|__|__| (litres) - FVC |__|.|__|__| (litres)</t>
  </si>
  <si>
    <t>2nd measurement: FEV1: |__|.|__|__| (litres) - FVC |__|.|__|__| (litres)</t>
  </si>
  <si>
    <t>3rd measurement: FEV1: |__|.|__|__| (litres) - FVC |__|.|__|__| (litres)</t>
  </si>
  <si>
    <t>Special cases / ECG in seated position (only in case of disability): Yes</t>
  </si>
  <si>
    <t>Special cases / Electrodes placed at the root of the upper limbs: Yes</t>
  </si>
  <si>
    <t>Special cases / Electrodes placed at the root of the lower limbs: Yes</t>
  </si>
  <si>
    <t>Special cases / Gain reduction to 5 mm for 1 millivolt: Yes</t>
  </si>
  <si>
    <t>Special cases / Increase gain to 20 mm for 1 millivolt: Yes</t>
  </si>
  <si>
    <t>Calculated reference arm: Right/Left</t>
  </si>
  <si>
    <t>Right Systolic Blood Pressure (PROXY) / Right Diastolic Blood Pressure (PROXY) (mmHg)</t>
  </si>
  <si>
    <t>Left Systolic Blood Pressure (PROXY) / Left Diastolic Blood Pressure (PROXY) (mmHg)</t>
  </si>
  <si>
    <t>Right Systolic Blood Pressure - reference arm (PROXY) / Right Diastolic Blood Pressure - reference arm (PROXY) (mmHg)</t>
  </si>
  <si>
    <t>Left Systolic Blood Pressure reference arm (PROXY) / Left Diastolic Blood Pressure reference arm (PROXY) (mmHg)</t>
  </si>
  <si>
    <t>Special cases / Tension taken in sitting position: Yes</t>
  </si>
  <si>
    <t>Special cases / Review done unilaterally: Yes</t>
  </si>
  <si>
    <t>Presence of tartar: No tartar / Scarce tartar / Very abundant tartar / Very abundant tartar</t>
  </si>
  <si>
    <t>Bacterial dental plaque: No plate / Little plate / Very large plate</t>
  </si>
  <si>
    <t>Gingivitis: No gingivitis / Minor gingivitis / Very extensive gingivitis</t>
  </si>
  <si>
    <t>Mucous lesions: No lesion / Minor lesion / Very extensive lesion</t>
  </si>
  <si>
    <t>Last dental exam: Care in progress / Care completed for less than a month / Last examination between one month and one year / Last examination longer than one year</t>
  </si>
  <si>
    <t>Dernier examen dentaire : Soins en cours / Soins terminés depuis moins d'un mois / Dernier examen compris entre un mois et un an / Dernier examen supérieur à un an</t>
  </si>
  <si>
    <t>Dental findings: Good condition / To be treated + follow-up / To be treated / In progress</t>
  </si>
  <si>
    <t>Non-reimbursed treatments (homeopathy….): Bleeding / Physiotherapy / Crenotherapy / Homeopathy / Trace elements / Phytotherapy / Acupunture / Auriculotherapy / Mesotherapy / No details / Discontinuation of treatment against medical advice</t>
  </si>
  <si>
    <t>Beneficiary of universal health insurance: Y/N</t>
  </si>
  <si>
    <t>Beneficiary of income support (RMI/RSA): Y/N</t>
  </si>
  <si>
    <t>EPICES score (from 0 to 100)</t>
  </si>
  <si>
    <t>Orthodontics: Nothing to report / Monitoring advised / Treatment to be planned / Treatment in progress / Treatment completed / Treatment abandoned</t>
  </si>
  <si>
    <t>Temporomandibular joint disorder: No trouble / Trouble without pain / Trouble with pain</t>
  </si>
  <si>
    <t xml:space="preserve">(Filtre : AQ_EXPOCAR_CdItem="POUSSI" AND AQ_EXPOCAR_CdsSItem="AUTRES") ; AQ_EXPOCAR_OuiNon ; AQ_EXPOCAR_OuiNon_N ; AQ_EXPOCAR_AutresPs ; AQ_EXPOCAR_AutresPs2 ; AQ_EXPOCAR_AutresPs3 </t>
  </si>
  <si>
    <r>
      <rPr>
        <sz val="8"/>
        <color theme="0" tint="-0.249977111117893"/>
        <rFont val="Calibri"/>
        <family val="2"/>
        <scheme val="minor"/>
      </rPr>
      <t>(Filtre : AQ_EXPOCAR_CdItem="POUSSI" AND AQ_EXPOCAR_CdsSItem="AUTRES")</t>
    </r>
    <r>
      <rPr>
        <sz val="8"/>
        <color theme="7" tint="-0.249977111117893"/>
        <rFont val="Calibri"/>
        <family val="2"/>
        <scheme val="minor"/>
      </rPr>
      <t xml:space="preserve"> ; AQ_EXPOCAR_OuiNon ; AQ_EXPOCAR_AutresPs ; AQ_EXPOCAR_AutresPs2 ; AQ_EXPOCAR_AutresPs3</t>
    </r>
  </si>
  <si>
    <r>
      <rPr>
        <sz val="8"/>
        <color theme="0" tint="-0.249977111117893"/>
        <rFont val="Calibri"/>
        <family val="2"/>
        <scheme val="minor"/>
      </rPr>
      <t>(Filtre : AQ_EXPOCAR_CdItem="POUSSI" AND AQ_EXPOCAR_CdsSItem="AUTRESMETAUX")</t>
    </r>
    <r>
      <rPr>
        <sz val="8"/>
        <color theme="7" tint="-0.249977111117893"/>
        <rFont val="Calibri"/>
        <family val="2"/>
        <scheme val="minor"/>
      </rPr>
      <t xml:space="preserve"> ; AQ_EXPOCAR_OuiNon</t>
    </r>
  </si>
  <si>
    <r>
      <t xml:space="preserve">Means of transport:
</t>
    </r>
    <r>
      <rPr>
        <sz val="8"/>
        <color theme="1" tint="0.34998626667073579"/>
        <rFont val="Calibri"/>
        <family val="2"/>
        <scheme val="minor"/>
      </rPr>
      <t>I am able to travel alone independently (using public transport or my own vehicle)
I can travel alone by taxi, but not by bus
I can take public transport if I am accompanied
Transport limited to taxi or car, if accompanied
I don't get out at all</t>
    </r>
  </si>
  <si>
    <r>
      <t xml:space="preserve">Responsibility for taking medicines:
</t>
    </r>
    <r>
      <rPr>
        <sz val="8"/>
        <color theme="1" tint="0.34998626667073579"/>
        <rFont val="Calibri"/>
        <family val="2"/>
        <scheme val="minor"/>
      </rPr>
      <t>I never take any medicine;
I manage my medicines myself: dose and times;
I can take them myself if they are dosed and prepared in advance;
I am unable of taking them myself</t>
    </r>
  </si>
  <si>
    <t>Did you fall on a step or on the stairs? Y/N/Don't know/Don't remember</t>
  </si>
  <si>
    <r>
      <t xml:space="preserve">Budget management:
</t>
    </r>
    <r>
      <rPr>
        <sz val="8"/>
        <color theme="1" tint="0.34998626667073579"/>
        <rFont val="Calibri"/>
        <family val="2"/>
        <scheme val="minor"/>
      </rPr>
      <t>I am fully autonomous (I can manage my budget, write cheques, pay my bills, etc.);
I can manage my everyday expenses, but I need help managing my long-term budget;
I am unable to manage the money needed to pay my expenses on a daily basis</t>
    </r>
  </si>
  <si>
    <r>
      <t>Spatial orientation</t>
    </r>
    <r>
      <rPr>
        <sz val="8"/>
        <color rgb="FF993366"/>
        <rFont val="Calibri"/>
        <family val="2"/>
        <scheme val="minor"/>
      </rPr>
      <t xml:space="preserve"> (1 pt per correct answer - maximum: 5 pts) -</t>
    </r>
    <r>
      <rPr>
        <b/>
        <sz val="8"/>
        <color rgb="FF993366"/>
        <rFont val="Calibri"/>
        <family val="2"/>
        <scheme val="minor"/>
      </rPr>
      <t xml:space="preserve"> SCORE |__| / 5</t>
    </r>
  </si>
  <si>
    <t>"I'm going to tell you three words; I want you to repeat them to me and try to remember them because I'll ask you again later: lemon, key, balloon."</t>
  </si>
  <si>
    <t>24) "Listen carefully and repeat after me: ‘No ifs, ands, or buts" [score 0 or 1]</t>
  </si>
  <si>
    <t>28) Hold up in front of the subject a sheet of paper on which the following is written in large characters: "CLOSE YOUR EYES" and say to the subject: "Please read this and do what it says". [score 0 or 1 if instruction followed]</t>
  </si>
  <si>
    <t>29) Hand the subject a sheet of paper and a pen, saying: "Make up and write a sentence about anything.” (This sentence must
contain a noun and a verb.)" [score 0 or 1]</t>
  </si>
  <si>
    <t>Test taken? Yes/ No</t>
  </si>
  <si>
    <t>Test taken? Yes, complete / Yes, incomplete / No</t>
  </si>
  <si>
    <t>Problème de compréhension du français</t>
  </si>
  <si>
    <t>Problem understanding French</t>
  </si>
  <si>
    <t>Abandonment/refusal</t>
  </si>
  <si>
    <t>Free immediate recall</t>
  </si>
  <si>
    <t>Free recall 1 score (number of words) - FR1</t>
  </si>
  <si>
    <t>Cued recall score 1 (number of words) - CR1</t>
  </si>
  <si>
    <t>Free recall 2 score (number of words) - FR2</t>
  </si>
  <si>
    <t>Cued recall score 2 (number of words) - CR2</t>
  </si>
  <si>
    <t>Free recall 3 score (number of words) - FR3</t>
  </si>
  <si>
    <t>Cued recall score 3 (number of words) - CR3</t>
  </si>
  <si>
    <t>Delayed cued recall score (number of words) - DCR</t>
  </si>
  <si>
    <t>Score - Recall 1 (score FR1 + score CR1)</t>
  </si>
  <si>
    <t>Score - Recall 2 (score FR2 + score CR2)</t>
  </si>
  <si>
    <t>Score - Recall 3 (score FR3 + score CR3)</t>
  </si>
  <si>
    <t>Score - Delayed recall (score DFR + score DCR)</t>
  </si>
  <si>
    <t>Unable to read or write</t>
  </si>
  <si>
    <t>Incapacité à lire ou écrire</t>
  </si>
  <si>
    <t>BALANCE TEST UNIPODAL STATION</t>
  </si>
  <si>
    <r>
      <t xml:space="preserve">Total number of stated words |__|__|           </t>
    </r>
    <r>
      <rPr>
        <i/>
        <sz val="8"/>
        <rFont val="Calibri"/>
        <family val="2"/>
        <scheme val="minor"/>
      </rPr>
      <t>(2009: number of words produced)</t>
    </r>
  </si>
  <si>
    <t>Special conditions of execution, remarks? Y/N, if yes which one(s) :</t>
  </si>
  <si>
    <r>
      <t xml:space="preserve">Do you use a payment card (credit card, visa, etc.)? 
</t>
    </r>
    <r>
      <rPr>
        <b/>
        <sz val="8"/>
        <color theme="1" tint="0.499984740745262"/>
        <rFont val="Calibri"/>
        <family val="2"/>
        <scheme val="minor"/>
      </rPr>
      <t>- [Yes ; No, I gave up from using it ; No, I have never had one]</t>
    </r>
  </si>
  <si>
    <t>Delayed free recall score (number of words) - DFR</t>
  </si>
  <si>
    <t>Rappel libre 1 score nombre de mots - RL1</t>
  </si>
  <si>
    <t>Rappel indicé 1 score nombre de mots - RI1</t>
  </si>
  <si>
    <t>Rappel libre 2 score nombre de mots - RL2</t>
  </si>
  <si>
    <t>Rappel indicé 2 score nombre de mots - RI2</t>
  </si>
  <si>
    <t>Rappel libre 3 score nombre de mots - RL3</t>
  </si>
  <si>
    <t>Rappel indicé 3 score nombre de mots - RI3</t>
  </si>
  <si>
    <t>Rappel différé libre score nombre de mots - RL4</t>
  </si>
  <si>
    <t>Rappel différé indicé score nombre de mots - RI4</t>
  </si>
  <si>
    <t>Score - Rappel 1 (score RL1 + score RI1)</t>
  </si>
  <si>
    <t>Score - Rappel 2 (score RL2 + score RI2)</t>
  </si>
  <si>
    <t>Score - Rappel 3 (score RL3 + score RI3)</t>
  </si>
  <si>
    <t>Score - Rappel différé (score RL4 + score RI4)</t>
  </si>
  <si>
    <t>Additional items</t>
  </si>
  <si>
    <r>
      <rPr>
        <b/>
        <sz val="9"/>
        <rFont val="Arial"/>
        <family val="2"/>
      </rPr>
      <t>►►►</t>
    </r>
    <r>
      <rPr>
        <b/>
        <sz val="9"/>
        <rFont val="Calibri"/>
        <family val="2"/>
        <scheme val="minor"/>
      </rPr>
      <t>Attention, notez bien que :
1 - Pour une bonne compréhension de l'utilisation de ce calendrier, il est indispensable de se rapprocher de l’équipe Constances avant toute demande concernant ces données.
2 - D'autres variables socio-économiques sont disponibles dans différentes sources et elles peuvent être suffisantes. Pour plus d'informations, se référer à : https://www.constances.fr/espace-scientifique/donnees-socio-economiques.php 
3 - Les calendriers professionnels font l'objet d'un codage des professions et des secteurs d'activité. Ce travail est en cours de finalisation. Pour y accéder, il est indispensable de se rapprocher de l’équipe Constances. Pour plus d'informations, https://www.constances.fr/espace-scientifique/codage-calendriers-professionnels.php (une documentation plus détaillée est également fournies avec les données).</t>
    </r>
  </si>
  <si>
    <t>Intrusion Free recall 1</t>
  </si>
  <si>
    <t>Intrusion Cued recall 1</t>
  </si>
  <si>
    <t>Intrusion Free recall 2</t>
  </si>
  <si>
    <t>Intrusion cued recall 2</t>
  </si>
  <si>
    <t>Intrusion Free recall 3</t>
  </si>
  <si>
    <t>Intrusion Cued recall 3</t>
  </si>
  <si>
    <t>Intrusion Delayed free recall</t>
  </si>
  <si>
    <t>Intrusion Delayed cued recall</t>
  </si>
  <si>
    <t>Doublons Free recall 1</t>
  </si>
  <si>
    <t>Doublons Cued recall 1</t>
  </si>
  <si>
    <t>Doublons Free recall 2</t>
  </si>
  <si>
    <t>Doublons Cued recall 2</t>
  </si>
  <si>
    <t>Doublons Free recall 3</t>
  </si>
  <si>
    <t>Doublons Cued recall 3</t>
  </si>
  <si>
    <t>Doublons Delayed free recall</t>
  </si>
  <si>
    <t>Doublons Delayed cued recall</t>
  </si>
  <si>
    <t>Corresponds to the set of words found Immediate indexed recall</t>
  </si>
  <si>
    <t>Correspond à l'ensemble des mots trouvés Rappel indicé immédiat</t>
  </si>
  <si>
    <t>Correspond à l'ensemble des mots trouvés Rappel libre 1</t>
  </si>
  <si>
    <t>Correspond à l'ensemble des mots trouvés Rappel indicé 1</t>
  </si>
  <si>
    <t>Correspond à l'ensemble des mots trouvés Rappel libre 2</t>
  </si>
  <si>
    <t>Correspond à l'ensemble des mots trouvés Rappel indicé 2</t>
  </si>
  <si>
    <t>Correspond à l'ensemble des mots trouvés Rappel libre 3</t>
  </si>
  <si>
    <t>Correspond à l'ensemble des mots trouvés Rappel indicé 3</t>
  </si>
  <si>
    <t>Corresponds to the set of words found Cued recall 1</t>
  </si>
  <si>
    <t>Corresponds to the set of words found Free recall 1</t>
  </si>
  <si>
    <t>Corresponds to the set of words found Cued recall 2</t>
  </si>
  <si>
    <t>Corresponds to the set of words found Free recall 2</t>
  </si>
  <si>
    <t>Corresponds to the set of words found Cued recall 3</t>
  </si>
  <si>
    <t>Corresponds to the set of words found Free recall 3</t>
  </si>
  <si>
    <r>
      <t>Fasting: Y/</t>
    </r>
    <r>
      <rPr>
        <sz val="8"/>
        <rFont val="Calibri"/>
        <family val="2"/>
        <scheme val="minor"/>
      </rPr>
      <t>N</t>
    </r>
  </si>
  <si>
    <r>
      <t xml:space="preserve">Ability to use the telephone:
</t>
    </r>
    <r>
      <rPr>
        <sz val="8"/>
        <color theme="1" tint="0.34998626667073579"/>
        <rFont val="Calibri"/>
        <family val="2"/>
        <scheme val="minor"/>
      </rPr>
      <t>I don't have a telephone;
I use the telephone on my own, I look for and dial the numbers;
I dial a small number of well-known phone numbers;
I answer the telephone, but do not make calls;
I cannot use the telephone</t>
    </r>
  </si>
  <si>
    <r>
      <t xml:space="preserve">Capacité à utiliser le téléphone :
</t>
    </r>
    <r>
      <rPr>
        <sz val="8"/>
        <color theme="1" tint="0.34998626667073579"/>
        <rFont val="Calibri"/>
        <family val="2"/>
        <scheme val="minor"/>
      </rPr>
      <t>Je n'ai pas de téléphone
Je me sers du téléphone de ma propre initiative, cherche et compose les numéros
Je compose un petit nombre de numéros de téléphone bien connus
Je réponds au téléphone mais n'appelle pas
Je suis incapable d'utiliser le téléphone</t>
    </r>
  </si>
  <si>
    <t>24) "Ecoutez bien et répétez après moi : pas de "mais, de si, ni de et" [coter 0 ou 1]</t>
  </si>
  <si>
    <t xml:space="preserve">Œil droit sans correction 
Echelle de Monoyer en 10e </t>
  </si>
  <si>
    <t>Right eye with no correction
Monoyer scale measured in tenths</t>
  </si>
  <si>
    <t xml:space="preserve">Œil gauche sans correction
Echelle de Monoyer en 10e </t>
  </si>
  <si>
    <t>Left eye with no correction
Monoyer scale measured in tenths</t>
  </si>
  <si>
    <t xml:space="preserve">Œil droit avec correction
Echelle de Monoyer en 10e </t>
  </si>
  <si>
    <t>Right eye with correction
Monoyer scale measured in tenths</t>
  </si>
  <si>
    <t xml:space="preserve">Œil gauche avec correction
Echelle de Monoyer en 10e </t>
  </si>
  <si>
    <t>Left eye with correction
Monoyer scale measured in tenths</t>
  </si>
  <si>
    <t xml:space="preserve">Binoculaire sans correction
Echelle de Monoyer en 10e </t>
  </si>
  <si>
    <t>Binocular with no correction
Monoyer scale measured in tenths</t>
  </si>
  <si>
    <t xml:space="preserve">Binoculaire avec correction
Echelle de Monoyer en 10e </t>
  </si>
  <si>
    <t>Binocular with correction
Monoyer scale measured in tenths</t>
  </si>
  <si>
    <t>SBP (mmHg) (Right Arm / Left Arm / Reference Arm)</t>
  </si>
  <si>
    <t>DBP (mmHg) (Right Arm / Left Arm / Reference Arm)</t>
  </si>
  <si>
    <t>Systolic Blood Pressure  Right Arm (mmHg)</t>
  </si>
  <si>
    <t>Diastolic Blood Pressure  Right Arm (mmHg)</t>
  </si>
  <si>
    <t>Systolic Blood Pressure  Left  Arm (mmHg)</t>
  </si>
  <si>
    <t>Diastolic Blood Pressure Left Arm (mmHg)</t>
  </si>
  <si>
    <t>Trouble de l'Articulation Temporo-Mandibulaire : Pas de trouble / Trouble sans douleur / Trouble avec douleur</t>
  </si>
  <si>
    <t>Motif de non réalisation : Refus / Prélèvement impossible / Autre</t>
  </si>
  <si>
    <t>Reason for not performing: Refusal / Blood collection not possible / Other</t>
  </si>
  <si>
    <t>Motif de non réalisation : Du fait CES / Du fait consultant (abandon, refus) / Port d'un appareil / Autre</t>
  </si>
  <si>
    <t>Reason for not performing: Due to health clinic / Due to consultant (abandonment, refusal) / Wearing a hearing aid / Other</t>
  </si>
  <si>
    <t>Motif de non réalisation : Du fait du CES (problème matériel, personnel ou organisationnel) / Du fait du consultant (abandon, refus, non coopération) / Du fait du consultant (paralysie, handicap…) / Contre-indication médicale / Autre motif</t>
  </si>
  <si>
    <t>Reason for not performing: Due to CES (material, personal or organizational problem) / Due to the consultant (abandonment, refusal, non-cooperation) / Due to the consultant (paralysis, handicap, etc.) / Medical contraindication / Another reason</t>
  </si>
  <si>
    <t>Motif de non réalisation : Du fait du CES (problème matériel, personnel ou organisationnel) / Du fait du consultant (abandon, refus, non coopération) / Du fait du consultant (paralysie, handicap…) / Autre motif</t>
  </si>
  <si>
    <t>Reason for not performing: Due to the health Clinic (material, personal or organizational problem) / Due to the consultant (abandonment, refusal, non-cooperation) / Due to the consultant (paralysis, handicap, etc.) / Another reason</t>
  </si>
  <si>
    <t>Motif de non réalisation : Du fait du CES (problème matériel, personnel ou organisationnel)/Du fait du consultant (abandon, refus, non coopération)/Du fait du consultant (paralysie, handicap…)/Autre motif</t>
  </si>
  <si>
    <t>Reason for not performing: Due to the CES (material, personal or organizational problem) / Due to the consultant (abandonment, refusal, non-cooperation) / Due to the consultant (paralysis, handicap, etc.) / Another reason</t>
  </si>
  <si>
    <t>Correspond à l'ensemble des mots trouvés Rappel libre différé</t>
  </si>
  <si>
    <t>Correspond à l'ensemble des mots trouvés Rappel indicé différé</t>
  </si>
  <si>
    <t>Corresponds to the set of words found Delayed free recall</t>
  </si>
  <si>
    <t>Corresponds to the set of words found Delayed cued recall</t>
  </si>
  <si>
    <t>PARACL_SAN_ExaReal_N</t>
  </si>
  <si>
    <t>Biochimie du sang / ASAT (UI/L)</t>
  </si>
  <si>
    <t>Blood biochemistry / ASAT (UI/L)</t>
  </si>
  <si>
    <t>Albuminurie (mg/L) (pas pour tous les volontaires)</t>
  </si>
  <si>
    <t>Glucosurie (MMOL/L)  (pas pour tous les volontaires)</t>
  </si>
  <si>
    <t>Protéinurie (g/L)  (pas pour tous les volontaires)</t>
  </si>
  <si>
    <t>Créatininurie (MMOL/L)  (pas pour tous les volontaires)</t>
  </si>
  <si>
    <t>Reason for not performing: Refusal / Urine collection not possible / Other</t>
  </si>
  <si>
    <t>Albuminuria (mg/L) (not for all volunteers)</t>
  </si>
  <si>
    <t>Glycosuria (MMOL/L) (not for all volunteers)</t>
  </si>
  <si>
    <t>Proteinuria (g/L) (not for all volunteers)</t>
  </si>
  <si>
    <t>Creatininuria (MMOL/L) (not for all volunteers)</t>
  </si>
  <si>
    <t>Leucocytes à la bandelette urinaire : Positif / Négatif (pas pour tous les volontaires)</t>
  </si>
  <si>
    <t>Protéines à la bandelette urinaire : Positif / Négatif (pas pour tous les volontaires)</t>
  </si>
  <si>
    <t>Glucose à la bandelette urinaire : Positif / Négatif (pas pour tous les volontaires)</t>
  </si>
  <si>
    <t>Nitrites à la bandelette urinaire : Positif / Négatif (pas pour tous les volontaires)</t>
  </si>
  <si>
    <t>Sang à la bandelette urinaire : Positif / Négatif (pas pour tous les volontaires)</t>
  </si>
  <si>
    <t>Blood on urine dipstick: Positive / Negative (not for all volunteers)</t>
  </si>
  <si>
    <t>leukocytes on urine dipstick: Positive / Negative (not for all volunteers)</t>
  </si>
  <si>
    <t>protein on urine dipstick: Positive / Negative (not for all volunteers)</t>
  </si>
  <si>
    <t>glucose on urine dipstick: Positive / Negative (not for all volunteers)</t>
  </si>
  <si>
    <t>nitrites on urine dipstick: Positive / Negative (not for all volunteers)</t>
  </si>
  <si>
    <t>Fichier ECG : Oui</t>
  </si>
  <si>
    <t>ECG file: Yes</t>
  </si>
  <si>
    <t>Complémentaire santé solidaire gratuite</t>
  </si>
  <si>
    <t>Complémentaire santé solidaire payante</t>
  </si>
  <si>
    <t>Motif de non réalisation : Du fait CES / Du fait consultant (abandon, refus) / Du fait du consultant (paralysie, handicap) / Taille supérieure à la toise / Autre</t>
  </si>
  <si>
    <t>Poids</t>
  </si>
  <si>
    <t>Taille</t>
  </si>
  <si>
    <t>BMI</t>
  </si>
  <si>
    <t>Tour de taille</t>
  </si>
  <si>
    <t>Tour de hanches</t>
  </si>
  <si>
    <t>Périmètre ombilical</t>
  </si>
  <si>
    <t>Motif de non réalisation : Du fait CES / Du fait consultant (abandon, refus) / Du fait du consultant (paralysie, handicap) / Poids supérieur à la portée de la balance / Autre</t>
  </si>
  <si>
    <t>Motif de non réalisation : Du fait CES / Du fait consultant (abandon, refus) / Du fait du consultant (paralysie, handicap) / Taille sup à 150 cm / Autre</t>
  </si>
  <si>
    <t>Motif de non réalisation : Du fait CES / Du fait consultant (abandon, refus) / Du fait du consultant (paralysie, handicap) / Hanches sup à 150 cm / Autre</t>
  </si>
  <si>
    <t>Motif de non réalisation : Du fait CES / Du fait consultant (abandon, refus) / Cécité ou amblyopie binoculaire / Autre</t>
  </si>
  <si>
    <t>Reason for not performing: Due to Health Clinic / Due to consultant (abandonment, refusal) / Due to consultant (paralysis, handicap) / Height greater than the height chart / Other</t>
  </si>
  <si>
    <t>Reason for not performing: Due to Health Clinic/ Due to consultant (abandonment, refusal) / Due to consultant (paralysis, handicap) / Weight greater than the reach of the scale / Other</t>
  </si>
  <si>
    <t>Reason for not performing: Due to Health Clinic / Due to consultant (abandonment, refusal) / Due to consultant (paralysis, handicap) / Waist greater than 150 cm / Other</t>
  </si>
  <si>
    <t>Reason for not performing: Due to Health Clinic / Due to consultant (abandonment, refusal) / Due to consultant (paralysis, handicap) / hip girth greater than 150 cm / Other</t>
  </si>
  <si>
    <t>Reason for not performing: Due to CES / Due to consultant (abandonment, refusal) / Blindness or binocular amblyopia / Other</t>
  </si>
  <si>
    <t>PARACL_URI_ExaReal_N</t>
  </si>
  <si>
    <t>PARACL_HAU_ExaReal_N</t>
  </si>
  <si>
    <t>PARACL_POI_ExaReal_N</t>
  </si>
  <si>
    <t>PARACL_TAI_ExaReal_N</t>
  </si>
  <si>
    <t>PARACL_HAN_ExaReal_N</t>
  </si>
  <si>
    <t>PARACL_OMB_ExaReal_N</t>
  </si>
  <si>
    <t>PARACL_VDP_ExaReal_N</t>
  </si>
  <si>
    <t>PARACL_VDL_ExaReal_N</t>
  </si>
  <si>
    <t>PARACL_AUD_ExaReal_N</t>
  </si>
  <si>
    <t>PARACL_SPI_ExaReal_N</t>
  </si>
  <si>
    <t>PARACL_TAR_ExaReal_N</t>
  </si>
  <si>
    <t>Mesure du périmètre ombilical (cm) (pas pour tous les volontaires)</t>
  </si>
  <si>
    <t>Umbilical perimeter measurement (cm) (not for all volunteers)</t>
  </si>
  <si>
    <t>Couverture complémentaire2 :  O/N/Ne sait pas (pas pour tous les volontaires)</t>
  </si>
  <si>
    <t>Score EPICES</t>
  </si>
  <si>
    <t>Couverture santé / Difficultés socio-économiques</t>
  </si>
  <si>
    <t>Contrat emploi solidarité : 0=manquant / 1=oui / 2=non</t>
  </si>
  <si>
    <t>Solidarity employment contract: 0=missing / 1=yes / 2=no</t>
  </si>
  <si>
    <t>Free supplementary health insurance</t>
  </si>
  <si>
    <t>Paying supplementary health insurance</t>
  </si>
  <si>
    <t>Attention : les informations administratives listées si dessous ont évolué dans le temps en fonction des modifications législatives, elles ne sont donc pas disponibles pour tous les volontaires</t>
  </si>
  <si>
    <t>Please note: the administrative information listed below has changed over time as a result of legislative changes and is therefore not available to all volunteers</t>
  </si>
  <si>
    <r>
      <t>Hématologie / Basophiles (mm</t>
    </r>
    <r>
      <rPr>
        <vertAlign val="superscript"/>
        <sz val="8"/>
        <rFont val="Calibri"/>
        <family val="2"/>
        <scheme val="minor"/>
      </rPr>
      <t>3</t>
    </r>
    <r>
      <rPr>
        <sz val="8"/>
        <rFont val="Calibri"/>
        <family val="2"/>
        <scheme val="minor"/>
      </rPr>
      <t>)</t>
    </r>
  </si>
  <si>
    <r>
      <t>Hématologie / Eosinophiles (mm</t>
    </r>
    <r>
      <rPr>
        <vertAlign val="superscript"/>
        <sz val="8"/>
        <rFont val="Calibri"/>
        <family val="2"/>
        <scheme val="minor"/>
      </rPr>
      <t>3</t>
    </r>
    <r>
      <rPr>
        <sz val="8"/>
        <rFont val="Calibri"/>
        <family val="2"/>
        <scheme val="minor"/>
      </rPr>
      <t>)</t>
    </r>
  </si>
  <si>
    <r>
      <t>Hématologie / Lymphocytes (mm</t>
    </r>
    <r>
      <rPr>
        <vertAlign val="superscript"/>
        <sz val="8"/>
        <rFont val="Calibri"/>
        <family val="2"/>
        <scheme val="minor"/>
      </rPr>
      <t>3</t>
    </r>
    <r>
      <rPr>
        <sz val="8"/>
        <rFont val="Calibri"/>
        <family val="2"/>
        <scheme val="minor"/>
      </rPr>
      <t>)</t>
    </r>
  </si>
  <si>
    <r>
      <t>Hématologie / Monocytes (mm</t>
    </r>
    <r>
      <rPr>
        <vertAlign val="superscript"/>
        <sz val="8"/>
        <rFont val="Calibri"/>
        <family val="2"/>
        <scheme val="minor"/>
      </rPr>
      <t>3</t>
    </r>
    <r>
      <rPr>
        <sz val="8"/>
        <rFont val="Calibri"/>
        <family val="2"/>
        <scheme val="minor"/>
      </rPr>
      <t>)</t>
    </r>
  </si>
  <si>
    <r>
      <t>Hématologie / Neutrophiles (mm</t>
    </r>
    <r>
      <rPr>
        <vertAlign val="superscript"/>
        <sz val="8"/>
        <rFont val="Calibri"/>
        <family val="2"/>
        <scheme val="minor"/>
      </rPr>
      <t>3</t>
    </r>
    <r>
      <rPr>
        <sz val="8"/>
        <rFont val="Calibri"/>
        <family val="2"/>
        <scheme val="minor"/>
      </rPr>
      <t>)</t>
    </r>
  </si>
  <si>
    <r>
      <t>Haematology / Basophiles (mm</t>
    </r>
    <r>
      <rPr>
        <vertAlign val="superscript"/>
        <sz val="8"/>
        <rFont val="Calibri"/>
        <family val="2"/>
        <scheme val="minor"/>
      </rPr>
      <t>3</t>
    </r>
    <r>
      <rPr>
        <sz val="8"/>
        <rFont val="Calibri"/>
        <family val="2"/>
        <scheme val="minor"/>
      </rPr>
      <t>)</t>
    </r>
  </si>
  <si>
    <r>
      <t>Haematology / Eosinophils (mm</t>
    </r>
    <r>
      <rPr>
        <vertAlign val="superscript"/>
        <sz val="8"/>
        <rFont val="Calibri"/>
        <family val="2"/>
        <scheme val="minor"/>
      </rPr>
      <t>3</t>
    </r>
    <r>
      <rPr>
        <sz val="8"/>
        <rFont val="Calibri"/>
        <family val="2"/>
        <scheme val="minor"/>
      </rPr>
      <t>)</t>
    </r>
  </si>
  <si>
    <r>
      <t>Haematology / Lymphocytes (mm</t>
    </r>
    <r>
      <rPr>
        <vertAlign val="superscript"/>
        <sz val="8"/>
        <rFont val="Calibri"/>
        <family val="2"/>
        <scheme val="minor"/>
      </rPr>
      <t>3</t>
    </r>
    <r>
      <rPr>
        <sz val="8"/>
        <rFont val="Calibri"/>
        <family val="2"/>
        <scheme val="minor"/>
      </rPr>
      <t>)</t>
    </r>
  </si>
  <si>
    <r>
      <t>Haematology / Monocytes (mm</t>
    </r>
    <r>
      <rPr>
        <vertAlign val="superscript"/>
        <sz val="8"/>
        <rFont val="Calibri"/>
        <family val="2"/>
        <scheme val="minor"/>
      </rPr>
      <t>3</t>
    </r>
    <r>
      <rPr>
        <sz val="8"/>
        <rFont val="Calibri"/>
        <family val="2"/>
        <scheme val="minor"/>
      </rPr>
      <t>)</t>
    </r>
  </si>
  <si>
    <r>
      <t>Haematology / Neutrophils (mm</t>
    </r>
    <r>
      <rPr>
        <vertAlign val="superscript"/>
        <sz val="8"/>
        <rFont val="Calibri"/>
        <family val="2"/>
        <scheme val="minor"/>
      </rPr>
      <t>3</t>
    </r>
    <r>
      <rPr>
        <sz val="8"/>
        <rFont val="Calibri"/>
        <family val="2"/>
        <scheme val="minor"/>
      </rPr>
      <t>)</t>
    </r>
  </si>
  <si>
    <t>Motif de non réalisation : Refus / Recueil impossible / Autre</t>
  </si>
  <si>
    <t>IMC</t>
  </si>
  <si>
    <t>Waist measurement</t>
  </si>
  <si>
    <t>Weight</t>
  </si>
  <si>
    <t>Hip measurement</t>
  </si>
  <si>
    <t>Height measurement</t>
  </si>
  <si>
    <t>Umbilical perimeter</t>
  </si>
  <si>
    <t>Blood pressure in orthostatism: Y/N (only for volunteers aged 65 and over or with diabetes)</t>
  </si>
  <si>
    <t>Systolic blood pressure in orthostatism (mmHg) (not for all volunteers)</t>
  </si>
  <si>
    <t>Diastolic blood pressure in orthostatism (mmHg) (not for all volunteers)</t>
  </si>
  <si>
    <t>EPICES score</t>
  </si>
  <si>
    <t>Health coverage / Socio-economic difficulties</t>
  </si>
  <si>
    <t>Supplementary health insurance coverage2: Y/N/doesn't know (not for all volunteers)</t>
  </si>
  <si>
    <t>State Medical Aid (specific health insurance for people without residency permits): Y/N/doesn't know</t>
  </si>
  <si>
    <t>Basic universal health insurance (CMU): Y/N/doesn't know</t>
  </si>
  <si>
    <t>Complementary universal health insurance (CMU-C): Y/N/doesn't know</t>
  </si>
  <si>
    <t>Supplementary health insurance coverage: Y/N/doesn't know</t>
  </si>
  <si>
    <t>100% coverage medical expenses in case of "ALD" (long-term pathology): Y/N/doesn't know</t>
  </si>
  <si>
    <t>Young in process of insertion: Y/N (not for all volunteers)</t>
  </si>
  <si>
    <t>[Test 1 |__|__| kg]</t>
  </si>
  <si>
    <t>[Test 2 |__|__| kgs]</t>
  </si>
  <si>
    <t>[Test 3 |__|__| kg]</t>
  </si>
  <si>
    <t>[Test 2 |__|__| kg]</t>
  </si>
  <si>
    <t>[Test 3 ||__|__| kg]</t>
  </si>
  <si>
    <t>Tension artérielle systolique en orthostatisme (mmHg) (pas pour tous les volontaires)</t>
  </si>
  <si>
    <t>Tension artérielle diastolique en orthostatisme (mmHg) (pas pour tous les volontaires)</t>
  </si>
  <si>
    <t>Tension artérielle en orthostatisme : O/N (uniquement pour les 65 ans et plus ou les diabétiques)</t>
  </si>
  <si>
    <t>Jeune en voie d'insertion : O/N (pas pour tous les volontaires)</t>
  </si>
  <si>
    <t>Hématologie / Hématocrite (%)</t>
  </si>
  <si>
    <t>Haematology / Haematocrit (%)</t>
  </si>
  <si>
    <t>CAH_SENIOR_IADLDeclarImpot</t>
  </si>
  <si>
    <t>CAH_SENIOR_IADLCartePaie</t>
  </si>
  <si>
    <t>Date de mise à jour / création</t>
  </si>
  <si>
    <t>Test taken? Yes/No</t>
  </si>
  <si>
    <t>Test taken? Yes, complete / No</t>
  </si>
  <si>
    <t>Test passé ? Oui, complet / Non</t>
  </si>
  <si>
    <t>If no, reason:</t>
  </si>
  <si>
    <t>PARACL_ECG_ExaReal</t>
  </si>
  <si>
    <t>PARACL_URI_HeuRec_PROXY</t>
  </si>
  <si>
    <t>PARACL_TAR_TenArtSysDr_PROXY ; PARACL_TAR_TenArtDiaDr_PROXY</t>
  </si>
  <si>
    <t>PARACL_TAR_TenArtSysGa_PROXY ; PARACL_TAR_TenArtDiaGa_PROXY</t>
  </si>
  <si>
    <t>ACUITE VISUELLE</t>
  </si>
  <si>
    <t>VISUAL ACUITY</t>
  </si>
  <si>
    <t>GROBER AND BUSCHKE RL/RI-16 TEST
protocol template for the basic version</t>
  </si>
  <si>
    <t>POUR LES 45 ANS ET PLUS : TESTS PHYSIQUES</t>
  </si>
  <si>
    <t>FOR 45 AND OVER: PHYSICAL TESTS</t>
  </si>
  <si>
    <t>POUR LES 45 ANS ET PLUS : TESTS COGNITIFS</t>
  </si>
  <si>
    <t>FOR 45 AND OVER: COGNITIVE TESTS</t>
  </si>
  <si>
    <t>POUR LES 45 ANS ET PLUS : IADL</t>
  </si>
  <si>
    <t>FOR 45 AND OVER: IADL</t>
  </si>
  <si>
    <t>Durée du jeûne entre le dernier repas et le prélèvement (HH:MM)</t>
  </si>
  <si>
    <t>Fast duration between the last meal and the exam (HH:MM)</t>
  </si>
  <si>
    <t>Durée du jeûne entre le dernier repas et le recueil (HH:MM)</t>
  </si>
  <si>
    <t>Fast duration between the last meal and the collection (HH:MM)</t>
  </si>
  <si>
    <t>IMC (Variable calculée) (kg/m2)</t>
  </si>
  <si>
    <r>
      <t xml:space="preserve">Have you ever been offered cannabis, hashish, marijuana, weed, a joint or pot? 
</t>
    </r>
    <r>
      <rPr>
        <sz val="8"/>
        <color theme="1" tint="0.499984740745262"/>
        <rFont val="Calibri"/>
        <family val="2"/>
        <scheme val="minor"/>
      </rPr>
      <t>Y/N/Don't want to answer</t>
    </r>
  </si>
  <si>
    <r>
      <t xml:space="preserve">À quel âge avez-vous eu votre premier rapport sexuel ? 
</t>
    </r>
    <r>
      <rPr>
        <sz val="8"/>
        <color theme="1" tint="0.499984740745262"/>
        <rFont val="Calibri"/>
        <family val="2"/>
        <scheme val="minor"/>
      </rPr>
      <t>I__I__I ans /Ne souhaite pas répondre</t>
    </r>
  </si>
  <si>
    <r>
      <t xml:space="preserve">Était-ce avec : </t>
    </r>
    <r>
      <rPr>
        <sz val="8"/>
        <color theme="1" tint="0.499984740745262"/>
        <rFont val="Calibri"/>
        <family val="2"/>
        <scheme val="minor"/>
      </rPr>
      <t>Un homme/Une femme/Ne souhaite pas répondre</t>
    </r>
  </si>
  <si>
    <r>
      <t xml:space="preserve">À quel âge vous a-t-on dit pour la première fois que vous étiez diabétique ? </t>
    </r>
    <r>
      <rPr>
        <sz val="8"/>
        <color theme="1" tint="0.499984740745262"/>
        <rFont val="Calibri"/>
        <family val="2"/>
        <scheme val="minor"/>
      </rPr>
      <t>|__|__| ans</t>
    </r>
  </si>
  <si>
    <r>
      <t>Habituellement, en semaine, où prenez-vous le plus souvent votre repas de midi ? (considérez les jours où vous travaillez si vous exercez un emploi ou les jours de cours si vous êtes scolarisé ou étudiant)</t>
    </r>
    <r>
      <rPr>
        <sz val="8"/>
        <color theme="1" tint="0.499984740745262"/>
        <rFont val="Calibri"/>
        <family val="2"/>
        <scheme val="minor"/>
      </rPr>
      <t xml:space="preserve">
Chez vous
À la cantine (restaurant d'entreprise, école, restaurant universitaire…)
Sur le lieu de travail (mais pas à la cantine)
Chez des amis
Au fast food, dans un snack
Au restaurant, pizzéria, cafétéria
Au café, bistrot
Dans la rue ou dans le parc
Autre</t>
    </r>
  </si>
  <si>
    <r>
      <t>Pensez-vous que votre alimentation est équilibrée ?</t>
    </r>
    <r>
      <rPr>
        <sz val="8"/>
        <color theme="1" tint="0.499984740745262"/>
        <rFont val="Calibri"/>
        <family val="2"/>
        <scheme val="minor"/>
      </rPr>
      <t xml:space="preserve">
Tout à fait | À | B | C | D | E | F | G | H | Pas du tout</t>
    </r>
  </si>
  <si>
    <r>
      <t xml:space="preserve">Have you ever suffered from salpingitis (acute infection of the fallopian tubes)? </t>
    </r>
    <r>
      <rPr>
        <sz val="8"/>
        <color theme="1" tint="0.499984740745262"/>
        <rFont val="Calibri"/>
        <family val="2"/>
        <scheme val="minor"/>
      </rPr>
      <t xml:space="preserve">
Y/N/Don't know</t>
    </r>
  </si>
  <si>
    <r>
      <t xml:space="preserve">Êtes-vous employé(e) par :
</t>
    </r>
    <r>
      <rPr>
        <sz val="8"/>
        <color theme="1" tint="0.499984740745262"/>
        <rFont val="Calibri"/>
        <family val="2"/>
        <scheme val="minor"/>
      </rPr>
      <t>L'Etat
Une collectivité territoriale, un hôpital, un office HLM
La sécurité sociale ou un organisme de sécurité sociale
Une entreprise publique nationalisée
Une entreprise privée
Autre, précisez</t>
    </r>
  </si>
  <si>
    <t>PARACL_AUD_AuDr500_CTRL ; PARACL_AUD_AuDr1000_CTRL ; PARACL_AUD_AuDr2000_CTRL ; PARACL_AUD_AuDr4000_CTRL ; PARACL_AUD_AuDr8000_CTRL</t>
  </si>
  <si>
    <t>PARACL_TAR_TenArtSysBraRefDr_PXY ; PARACL_TAR_TenArtDiaBraRefDr_PXY</t>
  </si>
  <si>
    <t>PARACL_TAR_TenArtSysBraRefGa_PXY ; PARACL_TAR_TenArtDiaBraRefGa_PXY</t>
  </si>
  <si>
    <t>PARACL_SPI_CriRepr_cal</t>
  </si>
  <si>
    <t>Insérer x 
pour la sélection</t>
  </si>
  <si>
    <t>Enter x
for selection</t>
  </si>
  <si>
    <r>
      <t>During a typical working day, are you required to regularly handle, move or bear a load, part or object weighing more than 1 kg?</t>
    </r>
    <r>
      <rPr>
        <sz val="8"/>
        <rFont val="Calibri"/>
        <family val="2"/>
        <scheme val="minor"/>
      </rPr>
      <t xml:space="preserve"> </t>
    </r>
    <r>
      <rPr>
        <sz val="8"/>
        <color theme="1" tint="0.499984740745262"/>
        <rFont val="Calibri"/>
        <family val="2"/>
        <scheme val="minor"/>
      </rPr>
      <t>Y/N</t>
    </r>
  </si>
  <si>
    <r>
      <t>Comment jugez-vous votre état de santé général ?</t>
    </r>
    <r>
      <rPr>
        <sz val="8"/>
        <color theme="1" tint="0.499984740745262"/>
        <rFont val="Calibri"/>
        <family val="2"/>
        <scheme val="minor"/>
      </rPr>
      <t xml:space="preserve">
Très bon | À | B | C | D | E | F | G | H | Très mauvais</t>
    </r>
  </si>
  <si>
    <r>
      <t>Comment jugez-vous votre état de santé général par rapport à une personne de votre entourage du même âge ?</t>
    </r>
    <r>
      <rPr>
        <sz val="8"/>
        <color theme="1" tint="0.499984740745262"/>
        <rFont val="Calibri"/>
        <family val="2"/>
        <scheme val="minor"/>
      </rPr>
      <t xml:space="preserve">
Très bon | À | B | C | D | E | F | G | H | Très mauvais</t>
    </r>
  </si>
  <si>
    <r>
      <t>Constances -</t>
    </r>
    <r>
      <rPr>
        <i/>
        <sz val="10"/>
        <color rgb="FFFFFFFF"/>
        <rFont val="Calibri"/>
        <family val="2"/>
        <scheme val="minor"/>
      </rPr>
      <t xml:space="preserve"> Données d'inclusion</t>
    </r>
  </si>
  <si>
    <r>
      <t>Constances -</t>
    </r>
    <r>
      <rPr>
        <i/>
        <sz val="10"/>
        <color rgb="FFFFFFFF"/>
        <rFont val="Calibri"/>
        <family val="2"/>
        <scheme val="minor"/>
      </rPr>
      <t xml:space="preserve"> Inclusion data</t>
    </r>
  </si>
  <si>
    <r>
      <t xml:space="preserve">Constances - </t>
    </r>
    <r>
      <rPr>
        <i/>
        <sz val="10"/>
        <color rgb="FFFFFFFF"/>
        <rFont val="Calibri"/>
        <family val="2"/>
        <scheme val="minor"/>
      </rPr>
      <t>Données d'inclusion</t>
    </r>
  </si>
  <si>
    <r>
      <t xml:space="preserve">Constances - </t>
    </r>
    <r>
      <rPr>
        <i/>
        <sz val="10"/>
        <color rgb="FFFFFFFF"/>
        <rFont val="Calibri"/>
        <family val="2"/>
        <scheme val="minor"/>
      </rPr>
      <t>Inclusion data</t>
    </r>
    <r>
      <rPr>
        <sz val="8"/>
        <color theme="1"/>
        <rFont val="Calibri"/>
        <family val="2"/>
        <scheme val="minor"/>
      </rPr>
      <t/>
    </r>
  </si>
  <si>
    <r>
      <t>Constances -</t>
    </r>
    <r>
      <rPr>
        <i/>
        <sz val="10"/>
        <color rgb="FFFFFFFF"/>
        <rFont val="Arial"/>
        <family val="2"/>
      </rPr>
      <t xml:space="preserve"> Inclusion data</t>
    </r>
  </si>
  <si>
    <r>
      <t>Tests cognitifs et physiques (POUR LES 45 ANS ET PLUS)</t>
    </r>
    <r>
      <rPr>
        <i/>
        <sz val="11"/>
        <color rgb="FFFFFFFF"/>
        <rFont val="Calibri"/>
        <family val="2"/>
        <scheme val="minor"/>
      </rPr>
      <t xml:space="preserve">
</t>
    </r>
    <r>
      <rPr>
        <i/>
        <sz val="9"/>
        <color rgb="FFFFFFFF"/>
        <rFont val="Calibri"/>
        <family val="2"/>
        <scheme val="minor"/>
      </rPr>
      <t>2012 (i1): questionnaire papier administré par un neuropsychologue</t>
    </r>
    <r>
      <rPr>
        <i/>
        <sz val="11"/>
        <color rgb="FFFFFFFF"/>
        <rFont val="Calibri"/>
        <family val="2"/>
        <scheme val="minor"/>
      </rPr>
      <t xml:space="preserve">
</t>
    </r>
    <r>
      <rPr>
        <i/>
        <sz val="9"/>
        <color rgb="FFFFFFFF"/>
        <rFont val="Calibri"/>
        <family val="2"/>
        <scheme val="minor"/>
      </rPr>
      <t>à partir de 2013 (i2-i3) : application électronique administrée par un neuropsycholoque</t>
    </r>
  </si>
  <si>
    <r>
      <t>Cognitive and physical tests (FOR 45 AND OVER)</t>
    </r>
    <r>
      <rPr>
        <i/>
        <sz val="11"/>
        <color rgb="FFFFFFFF"/>
        <rFont val="Calibri"/>
        <family val="2"/>
        <scheme val="minor"/>
      </rPr>
      <t xml:space="preserve">
</t>
    </r>
    <r>
      <rPr>
        <i/>
        <sz val="9"/>
        <color rgb="FFFFFFFF"/>
        <rFont val="Calibri"/>
        <family val="2"/>
        <scheme val="minor"/>
      </rPr>
      <t>2012 (i1): paper questionnaire administered by a neuropsychiatrist
since 2013 (i2-i3): electronic questionnaire administered by a neuropsychiatrist</t>
    </r>
  </si>
  <si>
    <t>PARACL_AUD_AuGa500_CTRL ; PARACL_AUD_AuGa1000_CTRL ; PARACL_AUD_AuGa2000_CTRL ; PARACL_AUD_AuGa4000_CTRL ; PARACL_AUD_AuGa8000_CTRL</t>
  </si>
  <si>
    <t>Couverture complémentaire : O/N/Ne sait pas</t>
  </si>
  <si>
    <r>
      <t>[pilote] Êtes-vous limité(e) depuis au moins 6 mois à cause d’un problème de santé, pour effectuer les activités que les gens de votre âge font ou peuvent faire habituellement à la maison, au travail, à l’école ou dans les autres occupations comme les déplacements, jeux, sports, loisirs ?
[i1]Depuis au moins 6 mois, êtes-vous limité(e) c'est à dire avez-vous des difficultés à cause d'un problème de santé, pour effectuer les activités courantes (à la maison, au travail, pendant les loisirs...) en vous comparant aux personnes de votre âge ?</t>
    </r>
    <r>
      <rPr>
        <sz val="8"/>
        <color theme="1" tint="0.499984740745262"/>
        <rFont val="Calibri"/>
        <family val="2"/>
        <scheme val="minor"/>
      </rPr>
      <t xml:space="preserve">
Oui, fortement limité(e)
Oui, limité(e)
Oui, légèrement limité(e)
Non</t>
    </r>
  </si>
  <si>
    <r>
      <t xml:space="preserve">À quelle fréquence vous arrive-t-il de boire six boissons alcoolisées standard ou plus au cours d'une même occasion ? 
</t>
    </r>
    <r>
      <rPr>
        <sz val="8"/>
        <color theme="1" tint="0.499984740745262"/>
        <rFont val="Calibri"/>
        <family val="2"/>
        <scheme val="minor"/>
      </rPr>
      <t>Jamais
Moins d'une fois par mois
Chaque mois
Chaque semaine
Chaque jour ou presque</t>
    </r>
  </si>
  <si>
    <t xml:space="preserve">and socio-economic data collected at the </t>
  </si>
  <si>
    <r>
      <rPr>
        <sz val="14"/>
        <color rgb="FFFFFFFF"/>
        <rFont val="Calibri"/>
        <family val="2"/>
        <scheme val="minor"/>
      </rPr>
      <t>Santé des femmes</t>
    </r>
    <r>
      <rPr>
        <sz val="11"/>
        <color indexed="9"/>
        <rFont val="Calibri"/>
        <family val="2"/>
        <scheme val="minor"/>
      </rPr>
      <t xml:space="preserve">
</t>
    </r>
    <r>
      <rPr>
        <sz val="11"/>
        <color rgb="FFFFFFFF"/>
        <rFont val="Calibri"/>
        <family val="2"/>
        <scheme val="minor"/>
      </rPr>
      <t>Auto Questionnaire à remplir au centre d'examens de santé</t>
    </r>
  </si>
  <si>
    <r>
      <rPr>
        <sz val="14"/>
        <color rgb="FFFFFFFF"/>
        <rFont val="Calibri"/>
        <family val="2"/>
        <scheme val="minor"/>
      </rPr>
      <t>Women's health</t>
    </r>
    <r>
      <rPr>
        <sz val="11"/>
        <color rgb="FFFFFFFF"/>
        <rFont val="Calibri"/>
        <family val="2"/>
        <scheme val="minor"/>
      </rPr>
      <t xml:space="preserve">
Self-questionnaire to be filled in at the health clinic</t>
    </r>
  </si>
  <si>
    <r>
      <rPr>
        <sz val="16"/>
        <color indexed="9"/>
        <rFont val="Calibri"/>
        <family val="2"/>
        <scheme val="minor"/>
      </rPr>
      <t xml:space="preserve">Calendrier professionnel
</t>
    </r>
    <r>
      <rPr>
        <sz val="10"/>
        <color rgb="FFFFFFFF"/>
        <rFont val="Calibri"/>
        <family val="2"/>
        <scheme val="minor"/>
      </rPr>
      <t>Auto Questionnaire à remplir au domicile</t>
    </r>
  </si>
  <si>
    <r>
      <rPr>
        <sz val="16"/>
        <color rgb="FFFFFFFF"/>
        <rFont val="Calibri"/>
        <family val="2"/>
        <scheme val="minor"/>
      </rPr>
      <t xml:space="preserve">Professional schedule
</t>
    </r>
    <r>
      <rPr>
        <sz val="10"/>
        <color rgb="FFFFFFFF"/>
        <rFont val="Calibri"/>
        <family val="2"/>
        <scheme val="minor"/>
      </rPr>
      <t>Self-questionnaire to be filled in at home</t>
    </r>
  </si>
  <si>
    <t>reinitial</t>
  </si>
  <si>
    <t>Nombre d'erreurs |__|__|(uniquement à partir de 2013)</t>
  </si>
  <si>
    <t>Number of incorrect moves |__|__|</t>
  </si>
  <si>
    <t>Number of errors |__|__| (from 2013 only)</t>
  </si>
  <si>
    <t>CAH_SENIOR_TMA_BadDep</t>
  </si>
  <si>
    <t>CAH_SENIOR_TMA_Erreur</t>
  </si>
  <si>
    <t>Nombre d'erreurs |__|__| ( uniquement à partir de 2013)</t>
  </si>
  <si>
    <t>CAH_SENIOR_TMB_Erreur</t>
  </si>
  <si>
    <t>Données paracliniques et administratives (recueillies lors d'un examen de santé)</t>
  </si>
  <si>
    <t>Paraclinical and administrative data (collected during a health examination)</t>
  </si>
  <si>
    <r>
      <rPr>
        <sz val="14"/>
        <color theme="0"/>
        <rFont val="Calibri"/>
        <family val="2"/>
        <scheme val="minor"/>
      </rPr>
      <t>Expositions professionnelles</t>
    </r>
    <r>
      <rPr>
        <sz val="8"/>
        <color theme="0"/>
        <rFont val="Calibri"/>
        <family val="2"/>
        <scheme val="minor"/>
      </rPr>
      <t xml:space="preserve">
</t>
    </r>
    <r>
      <rPr>
        <sz val="11"/>
        <color theme="0"/>
        <rFont val="Calibri"/>
        <family val="2"/>
        <scheme val="minor"/>
      </rPr>
      <t>Auto Questionnaire à remplir au centre d'examens de santé</t>
    </r>
  </si>
  <si>
    <r>
      <rPr>
        <sz val="14"/>
        <color rgb="FFFFFFFF"/>
        <rFont val="Calibri"/>
        <family val="2"/>
        <scheme val="minor"/>
      </rPr>
      <t xml:space="preserve">Occupational exposures
</t>
    </r>
    <r>
      <rPr>
        <sz val="11"/>
        <color rgb="FFFFFFFF"/>
        <rFont val="Calibri"/>
        <family val="2"/>
        <scheme val="minor"/>
      </rPr>
      <t>Self-questionnaire to be filled in at the health clinic</t>
    </r>
  </si>
  <si>
    <r>
      <rPr>
        <b/>
        <sz val="9"/>
        <rFont val="Arial"/>
        <family val="2"/>
      </rPr>
      <t>►►►</t>
    </r>
    <r>
      <rPr>
        <b/>
        <sz val="9"/>
        <rFont val="Calibri"/>
        <family val="2"/>
        <scheme val="minor"/>
      </rPr>
      <t>Warning, please note :
1 - For a good understanding of the professional schedule use, please contact the Constances team before any demand about those data.
2 - Other socio-economic variables are available in different sources and may be sufficient. For more information, please refer to :  https://www.constances.fr/espace-scientifique/donnees-socio-economiques.php
3 - Professionel shedules are coded by occupations and sectors of activity. This work is currently in progress.  To access it, it is essential to contact the Constances team. For more information, https://www.constances.fr/espace-scientifique./codage-calendriers-professionnels.php (more detailed documentation is also provided with the data)</t>
    </r>
  </si>
  <si>
    <t>(Cliquez sur chacune des thématiques d'intérêt pour accéder directement aux onglets liés)</t>
  </si>
  <si>
    <t>_1_ Modes de vie et santé (Auto-questionnaire)</t>
  </si>
  <si>
    <t>_2_ Santé des femmes (Auto-questionnaire)</t>
  </si>
  <si>
    <t>_3_ Expositions professionnelles (Auto-questionnaire)</t>
  </si>
  <si>
    <t>_5_ Questionnaire médical (recueillies lors de l'examen de santé d'inclusion)</t>
  </si>
  <si>
    <t>_6_ Données paracliniques et administratives (recueillies lors d'un examen de santé)</t>
  </si>
  <si>
    <t>_7_ Tests fonctionnels cognitifs et physiques (recueillies lors d'un examen de santé)</t>
  </si>
  <si>
    <t>(Click on each topic of interest to go directly to the related tabs)</t>
  </si>
  <si>
    <t>_1_ Lifestyles and health (Self-administered questionnaire)</t>
  </si>
  <si>
    <t>_2_ Women's health (Self-administered questionnaire)</t>
  </si>
  <si>
    <t>_3_ Occupational exposures (Self-administered questionnaire)</t>
  </si>
  <si>
    <t>_4_ Professional schedule (Self-administered questionnaire)</t>
  </si>
  <si>
    <t>_5_ Medical questionnaire (collected at inclusion health examination)</t>
  </si>
  <si>
    <t>_6_ Paraclinical and administrative data (collected during a health examination)</t>
  </si>
  <si>
    <t>_7_ Cognitive and physical functional tests (collected during a health examination)</t>
  </si>
  <si>
    <t>_4_ Calendrier professionnel (Auto-questionnaire)</t>
  </si>
  <si>
    <t>PARACL_BIO_Asat</t>
  </si>
  <si>
    <t>PARACL_SPI_CriAcc_nb</t>
  </si>
  <si>
    <t>PARACL_SAN_HeCentrif</t>
  </si>
  <si>
    <t>Heure de centrifugation (HH:MM)</t>
  </si>
  <si>
    <t>Time of centrifugation (HH:MM)</t>
  </si>
  <si>
    <t>Critères d'acceptabilité :1/2</t>
  </si>
  <si>
    <t>Number of acceptable curves (Sages2) : 1/2/3</t>
  </si>
  <si>
    <t>Nombre de courbes acceptables (Sages2) :1/2/3</t>
  </si>
  <si>
    <t>(L'accord de Marie Zins est nécessaire pour l'utilisation de certaines  données de cette section. Merci de la contacter et votre référent AVANT de retourner votre demande de données (catalogue coché)).</t>
  </si>
  <si>
    <t>(The agreement of Marie Zins is required for the use of certain data in this section. Please contact her and your referee BEFORE returning your data request (catalogue ticked)).</t>
  </si>
  <si>
    <r>
      <t xml:space="preserve">Did you regularly perform DIY, gardening or housework over the past 12 months?
</t>
    </r>
    <r>
      <rPr>
        <sz val="8"/>
        <color theme="1" tint="0.499984740745262"/>
        <rFont val="Calibri"/>
        <family val="2"/>
        <scheme val="minor"/>
      </rPr>
      <t>No
Yes, less than 2 hours per week
Yes, 2 hours and more per week</t>
    </r>
  </si>
  <si>
    <r>
      <rPr>
        <sz val="8"/>
        <color theme="8" tint="-0.249977111117893"/>
        <rFont val="Calibri"/>
        <family val="2"/>
        <scheme val="minor"/>
      </rPr>
      <t xml:space="preserve">RESULTAT DU CODAGE DE LA PROFESSION ET DU SECTEUR D'ACTIVITE PAR SICORE
(voir aussi la description dans l'onglet Documentation)
=&gt; </t>
    </r>
    <r>
      <rPr>
        <b/>
        <sz val="8"/>
        <color theme="8" tint="-0.249977111117893"/>
        <rFont val="Calibri"/>
        <family val="2"/>
        <scheme val="minor"/>
      </rPr>
      <t>CODAGE_NAF2 + NAF2 + NAF5 + CODAGE_PCS + CC_RES + PCS_RES</t>
    </r>
  </si>
  <si>
    <r>
      <rPr>
        <sz val="8"/>
        <color theme="8" tint="-0.249977111117893"/>
        <rFont val="Calibri"/>
        <family val="2"/>
        <scheme val="minor"/>
      </rPr>
      <t xml:space="preserve"> RESULT OF THE CODING OF THE PROFESSION AND SECTOR OF ACTIVITY BY SICORE
(see also the description on the Documentation tab)</t>
    </r>
    <r>
      <rPr>
        <b/>
        <sz val="8"/>
        <color theme="8" tint="-0.249977111117893"/>
        <rFont val="Calibri"/>
        <family val="2"/>
        <scheme val="minor"/>
      </rPr>
      <t xml:space="preserve">
=&gt; CODING_NAF2 + NAF2 + NAF5 + CODING_PCS + CC_RES + PCS_RES</t>
    </r>
  </si>
  <si>
    <t>Débit de filtration glomérulaire calculé (CKD-EPI 2009) (mL/min/1.73 m2)</t>
  </si>
  <si>
    <t>Calculated glomerular filtration rate (CKD-EPI 2009) (mL/min/1.73 m²)</t>
  </si>
  <si>
    <t>Tension Artérielle Systolique moyenne du bras de référence (mmHg)</t>
  </si>
  <si>
    <t>Mean systolic blood pressure of the reference arm (mmHg)</t>
  </si>
  <si>
    <t>Tension Artérielle Diastolique moyenne du bras de référence (mmHg)</t>
  </si>
  <si>
    <t xml:space="preserve">Mean diastolic blood pressure of the reference arm </t>
  </si>
  <si>
    <t>PARACL_AFF</t>
  </si>
  <si>
    <t>10-2025</t>
  </si>
  <si>
    <t>PARACL_CALC</t>
  </si>
  <si>
    <t>PARACL_CALC_TenArtSysBraRef_i</t>
  </si>
  <si>
    <t>PARACL_CALC_TenArtSys_moy_i</t>
  </si>
  <si>
    <t>PARACL_CALC_TenArtDia_moy_i</t>
  </si>
  <si>
    <t>PARACL_CALC_eDFG_i</t>
  </si>
  <si>
    <t>PARACL_CALC_IMC_i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</si>
</sst>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0.00\ &quot;€&quot;_-;\-* #,##0.00\ &quot;€&quot;_-;_-* &quot;-&quot;??\ &quot;€&quot;_-;_-@_-"/>
  </numFmts>
  <fonts count="179" x14ac:knownFonts="1">
    <font>
      <sz val="10"/>
      <name val="Arial"/>
    </font>
    <font>
      <sz val="8"/>
      <color theme="1"/>
      <name val="Calibri"/>
      <family val="2"/>
      <scheme val="minor"/>
    </font>
    <font>
      <sz val="8"/>
      <color theme="1"/>
      <name val="Calibri"/>
      <family val="2"/>
      <scheme val="minor"/>
    </font>
    <font>
      <sz val="8"/>
      <color theme="1"/>
      <name val="Calibri"/>
      <family val="2"/>
      <scheme val="minor"/>
    </font>
    <font>
      <sz val="11"/>
      <color theme="1"/>
      <name val="Calibri"/>
      <family val="2"/>
      <scheme val="minor"/>
    </font>
    <font>
      <sz val="8"/>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8"/>
      <name val="Arial"/>
      <family val="2"/>
    </font>
    <font>
      <sz val="8"/>
      <color indexed="9"/>
      <name val="Arial"/>
      <family val="2"/>
    </font>
    <font>
      <i/>
      <sz val="18"/>
      <color indexed="9"/>
      <name val="Arial"/>
      <family val="2"/>
    </font>
    <font>
      <sz val="8"/>
      <name val="Arial"/>
      <family val="2"/>
    </font>
    <font>
      <sz val="10"/>
      <name val="Arial"/>
      <family val="2"/>
    </font>
    <font>
      <b/>
      <sz val="10"/>
      <name val="Arial"/>
      <family val="2"/>
    </font>
    <font>
      <sz val="10"/>
      <color indexed="53"/>
      <name val="Arial"/>
      <family val="2"/>
    </font>
    <font>
      <u/>
      <sz val="10"/>
      <color indexed="12"/>
      <name val="Arial"/>
      <family val="2"/>
    </font>
    <font>
      <sz val="8"/>
      <color theme="0" tint="-0.499984740745262"/>
      <name val="Arial"/>
      <family val="2"/>
    </font>
    <font>
      <sz val="8"/>
      <color rgb="FF993366"/>
      <name val="Arial"/>
      <family val="2"/>
    </font>
    <font>
      <b/>
      <sz val="8"/>
      <color theme="9" tint="-0.249977111117893"/>
      <name val="Arial"/>
      <family val="2"/>
    </font>
    <font>
      <sz val="8"/>
      <color rgb="FF808080"/>
      <name val="Arial"/>
      <family val="2"/>
    </font>
    <font>
      <sz val="8"/>
      <color rgb="FF990033"/>
      <name val="Arial"/>
      <family val="2"/>
    </font>
    <font>
      <sz val="10"/>
      <color rgb="FF990033"/>
      <name val="Arial"/>
      <family val="2"/>
    </font>
    <font>
      <sz val="12"/>
      <color rgb="FF993366"/>
      <name val="Arial"/>
      <family val="2"/>
    </font>
    <font>
      <sz val="8"/>
      <color theme="1" tint="0.499984740745262"/>
      <name val="Arial"/>
      <family val="2"/>
    </font>
    <font>
      <b/>
      <sz val="8"/>
      <color theme="1" tint="0.499984740745262"/>
      <name val="Arial"/>
      <family val="2"/>
    </font>
    <font>
      <sz val="8"/>
      <color theme="0"/>
      <name val="Arial"/>
      <family val="2"/>
    </font>
    <font>
      <sz val="10"/>
      <name val="Wingdings"/>
      <charset val="2"/>
    </font>
    <font>
      <sz val="10"/>
      <name val="Wingdings 3"/>
      <family val="1"/>
      <charset val="2"/>
    </font>
    <font>
      <b/>
      <sz val="10"/>
      <color indexed="53"/>
      <name val="Arial"/>
      <family val="2"/>
    </font>
    <font>
      <sz val="10"/>
      <name val="Arial"/>
      <family val="2"/>
    </font>
    <font>
      <sz val="11"/>
      <color theme="1"/>
      <name val="Calibri"/>
      <family val="2"/>
      <scheme val="minor"/>
    </font>
    <font>
      <b/>
      <sz val="10"/>
      <color theme="0"/>
      <name val="Calibri"/>
      <family val="2"/>
      <scheme val="minor"/>
    </font>
    <font>
      <sz val="10"/>
      <color theme="0"/>
      <name val="Calibri"/>
      <family val="2"/>
      <scheme val="minor"/>
    </font>
    <font>
      <sz val="10"/>
      <color theme="1"/>
      <name val="Calibri"/>
      <family val="2"/>
      <scheme val="minor"/>
    </font>
    <font>
      <sz val="10"/>
      <name val="Calibri"/>
      <family val="2"/>
      <scheme val="minor"/>
    </font>
    <font>
      <b/>
      <sz val="10"/>
      <color theme="1"/>
      <name val="Calibri"/>
      <family val="2"/>
      <scheme val="minor"/>
    </font>
    <font>
      <sz val="10"/>
      <color indexed="63"/>
      <name val="Arial"/>
      <family val="2"/>
    </font>
    <font>
      <b/>
      <u/>
      <sz val="10"/>
      <color theme="1"/>
      <name val="Calibri"/>
      <family val="2"/>
      <scheme val="minor"/>
    </font>
    <font>
      <b/>
      <i/>
      <sz val="10"/>
      <color theme="1"/>
      <name val="Calibri"/>
      <family val="2"/>
      <scheme val="minor"/>
    </font>
    <font>
      <sz val="10"/>
      <color rgb="FFFF0000"/>
      <name val="Calibri"/>
      <family val="2"/>
      <scheme val="minor"/>
    </font>
    <font>
      <u/>
      <sz val="10"/>
      <color theme="1"/>
      <name val="Calibri"/>
      <family val="2"/>
    </font>
    <font>
      <b/>
      <sz val="10"/>
      <color theme="1"/>
      <name val="Calibri"/>
      <family val="2"/>
    </font>
    <font>
      <sz val="10"/>
      <color theme="1"/>
      <name val="Calibri"/>
      <family val="2"/>
    </font>
    <font>
      <sz val="14"/>
      <color rgb="FF990033"/>
      <name val="Calibri"/>
      <family val="2"/>
      <scheme val="minor"/>
    </font>
    <font>
      <sz val="8"/>
      <color rgb="FFB1A0C7"/>
      <name val="Arial"/>
      <family val="2"/>
    </font>
    <font>
      <sz val="12"/>
      <color theme="5"/>
      <name val="Arial"/>
      <family val="2"/>
    </font>
    <font>
      <sz val="10"/>
      <color theme="0"/>
      <name val="Arial"/>
      <family val="2"/>
    </font>
    <font>
      <sz val="14"/>
      <color theme="0"/>
      <name val="Calibri"/>
      <family val="2"/>
      <scheme val="minor"/>
    </font>
    <font>
      <sz val="8"/>
      <color theme="7" tint="-0.249977111117893"/>
      <name val="Arial"/>
      <family val="2"/>
    </font>
    <font>
      <sz val="8"/>
      <color theme="5" tint="-0.249977111117893"/>
      <name val="Arial"/>
      <family val="2"/>
    </font>
    <font>
      <b/>
      <sz val="9"/>
      <color theme="7" tint="-0.499984740745262"/>
      <name val="Calibri"/>
      <family val="2"/>
      <scheme val="minor"/>
    </font>
    <font>
      <sz val="10"/>
      <name val="Arial"/>
      <family val="2"/>
    </font>
    <font>
      <sz val="10"/>
      <name val="Arial"/>
      <family val="2"/>
    </font>
    <font>
      <sz val="12"/>
      <color theme="0"/>
      <name val="Calibri"/>
      <family val="2"/>
      <scheme val="minor"/>
    </font>
    <font>
      <sz val="8"/>
      <color theme="1"/>
      <name val="Arial"/>
      <family val="2"/>
    </font>
    <font>
      <sz val="12"/>
      <name val="Calibri"/>
      <family val="2"/>
      <scheme val="minor"/>
    </font>
    <font>
      <sz val="10"/>
      <color theme="7" tint="-0.249977111117893"/>
      <name val="Calibri"/>
      <family val="2"/>
      <scheme val="minor"/>
    </font>
    <font>
      <sz val="12"/>
      <color theme="7" tint="-0.249977111117893"/>
      <name val="Calibri"/>
      <family val="2"/>
      <scheme val="minor"/>
    </font>
    <font>
      <sz val="8"/>
      <color theme="0"/>
      <name val="Calibri"/>
      <family val="2"/>
      <scheme val="minor"/>
    </font>
    <font>
      <b/>
      <sz val="8"/>
      <color theme="1"/>
      <name val="Calibri"/>
      <family val="2"/>
      <scheme val="minor"/>
    </font>
    <font>
      <sz val="8"/>
      <name val="Calibri"/>
      <family val="2"/>
      <scheme val="minor"/>
    </font>
    <font>
      <sz val="8"/>
      <color indexed="63"/>
      <name val="Calibri"/>
      <family val="2"/>
      <scheme val="minor"/>
    </font>
    <font>
      <sz val="12"/>
      <color indexed="9"/>
      <name val="Calibri"/>
      <family val="2"/>
      <scheme val="minor"/>
    </font>
    <font>
      <sz val="14"/>
      <color indexed="9"/>
      <name val="Calibri"/>
      <family val="2"/>
      <scheme val="minor"/>
    </font>
    <font>
      <sz val="12"/>
      <color rgb="FFFFFFFF"/>
      <name val="Calibri"/>
      <family val="2"/>
      <scheme val="minor"/>
    </font>
    <font>
      <b/>
      <sz val="8"/>
      <name val="Calibri"/>
      <family val="2"/>
      <scheme val="minor"/>
    </font>
    <font>
      <sz val="8"/>
      <color theme="1" tint="0.499984740745262"/>
      <name val="Calibri"/>
      <family val="2"/>
      <scheme val="minor"/>
    </font>
    <font>
      <b/>
      <sz val="8"/>
      <color theme="1" tint="0.499984740745262"/>
      <name val="Calibri"/>
      <family val="2"/>
      <scheme val="minor"/>
    </font>
    <font>
      <sz val="8"/>
      <color theme="0" tint="-0.499984740745262"/>
      <name val="Calibri"/>
      <family val="2"/>
      <scheme val="minor"/>
    </font>
    <font>
      <b/>
      <i/>
      <sz val="8"/>
      <name val="Calibri"/>
      <family val="2"/>
      <scheme val="minor"/>
    </font>
    <font>
      <i/>
      <sz val="8"/>
      <name val="Calibri"/>
      <family val="2"/>
      <scheme val="minor"/>
    </font>
    <font>
      <sz val="8"/>
      <color rgb="FF808080"/>
      <name val="Calibri"/>
      <family val="2"/>
      <scheme val="minor"/>
    </font>
    <font>
      <b/>
      <sz val="8"/>
      <color rgb="FF990033"/>
      <name val="Calibri"/>
      <family val="2"/>
      <scheme val="minor"/>
    </font>
    <font>
      <sz val="8"/>
      <color rgb="FF990033"/>
      <name val="Calibri"/>
      <family val="2"/>
      <scheme val="minor"/>
    </font>
    <font>
      <b/>
      <sz val="8"/>
      <color rgb="FFC00000"/>
      <name val="Calibri"/>
      <family val="2"/>
      <scheme val="minor"/>
    </font>
    <font>
      <b/>
      <sz val="8"/>
      <color indexed="63"/>
      <name val="Calibri"/>
      <family val="2"/>
      <scheme val="minor"/>
    </font>
    <font>
      <b/>
      <sz val="8"/>
      <color theme="8" tint="-0.249977111117893"/>
      <name val="Calibri"/>
      <family val="2"/>
      <scheme val="minor"/>
    </font>
    <font>
      <i/>
      <sz val="7"/>
      <color theme="5"/>
      <name val="Calibri"/>
      <family val="2"/>
      <scheme val="minor"/>
    </font>
    <font>
      <i/>
      <sz val="8"/>
      <color theme="1" tint="0.499984740745262"/>
      <name val="Calibri"/>
      <family val="2"/>
      <scheme val="minor"/>
    </font>
    <font>
      <sz val="8"/>
      <color theme="5"/>
      <name val="Calibri"/>
      <family val="2"/>
      <scheme val="minor"/>
    </font>
    <font>
      <i/>
      <sz val="8"/>
      <color theme="5"/>
      <name val="Calibri"/>
      <family val="2"/>
      <scheme val="minor"/>
    </font>
    <font>
      <i/>
      <vertAlign val="superscript"/>
      <sz val="8"/>
      <color theme="5"/>
      <name val="Calibri"/>
      <family val="2"/>
      <scheme val="minor"/>
    </font>
    <font>
      <sz val="8"/>
      <color indexed="62"/>
      <name val="Calibri"/>
      <family val="2"/>
      <scheme val="minor"/>
    </font>
    <font>
      <sz val="8"/>
      <color rgb="FF993366"/>
      <name val="Calibri"/>
      <family val="2"/>
      <scheme val="minor"/>
    </font>
    <font>
      <sz val="14"/>
      <color rgb="FFFFFFFF"/>
      <name val="Calibri"/>
      <family val="2"/>
      <scheme val="minor"/>
    </font>
    <font>
      <sz val="11"/>
      <color rgb="FFFFFFFF"/>
      <name val="Calibri"/>
      <family val="2"/>
      <scheme val="minor"/>
    </font>
    <font>
      <sz val="8"/>
      <color indexed="9"/>
      <name val="Calibri"/>
      <family val="2"/>
      <scheme val="minor"/>
    </font>
    <font>
      <b/>
      <sz val="16"/>
      <color theme="7" tint="-0.249977111117893"/>
      <name val="Calibri"/>
      <family val="2"/>
      <scheme val="minor"/>
    </font>
    <font>
      <sz val="6"/>
      <color theme="7" tint="-0.249977111117893"/>
      <name val="Calibri"/>
      <family val="2"/>
      <scheme val="minor"/>
    </font>
    <font>
      <sz val="8"/>
      <color theme="7" tint="-0.249977111117893"/>
      <name val="Calibri"/>
      <family val="2"/>
      <scheme val="minor"/>
    </font>
    <font>
      <b/>
      <sz val="8"/>
      <color theme="1" tint="4.9989318521683403E-2"/>
      <name val="Calibri"/>
      <family val="2"/>
      <scheme val="minor"/>
    </font>
    <font>
      <sz val="8"/>
      <color theme="0" tint="-0.49995422223578601"/>
      <name val="Calibri"/>
      <family val="2"/>
      <scheme val="minor"/>
    </font>
    <font>
      <b/>
      <sz val="8"/>
      <color rgb="FF333333"/>
      <name val="Calibri"/>
      <family val="2"/>
      <scheme val="minor"/>
    </font>
    <font>
      <sz val="8"/>
      <color rgb="FF333333"/>
      <name val="Calibri"/>
      <family val="2"/>
      <scheme val="minor"/>
    </font>
    <font>
      <i/>
      <sz val="9"/>
      <name val="Calibri"/>
      <family val="2"/>
      <scheme val="minor"/>
    </font>
    <font>
      <sz val="6"/>
      <name val="Calibri"/>
      <family val="2"/>
      <scheme val="minor"/>
    </font>
    <font>
      <sz val="12"/>
      <color rgb="FF8D8B33"/>
      <name val="Arial"/>
      <family val="2"/>
    </font>
    <font>
      <sz val="11"/>
      <color theme="0"/>
      <name val="Calibri"/>
      <family val="2"/>
      <scheme val="minor"/>
    </font>
    <font>
      <b/>
      <sz val="8"/>
      <color theme="7" tint="-0.249977111117893"/>
      <name val="Calibri"/>
      <family val="2"/>
      <scheme val="minor"/>
    </font>
    <font>
      <sz val="12"/>
      <color rgb="FF8D8B33"/>
      <name val="Calibri"/>
      <family val="2"/>
      <scheme val="minor"/>
    </font>
    <font>
      <sz val="8"/>
      <color theme="0" tint="-0.249977111117893"/>
      <name val="Calibri"/>
      <family val="2"/>
      <scheme val="minor"/>
    </font>
    <font>
      <sz val="8"/>
      <color theme="1" tint="0.34998626667073579"/>
      <name val="Calibri"/>
      <family val="2"/>
      <scheme val="minor"/>
    </font>
    <font>
      <sz val="8"/>
      <color theme="8" tint="-0.249977111117893"/>
      <name val="Calibri"/>
      <family val="2"/>
      <scheme val="minor"/>
    </font>
    <font>
      <sz val="14"/>
      <color rgb="FF8D8B33"/>
      <name val="Cambria"/>
      <family val="1"/>
      <scheme val="major"/>
    </font>
    <font>
      <i/>
      <sz val="10"/>
      <color indexed="9"/>
      <name val="Calibri"/>
      <family val="2"/>
      <scheme val="minor"/>
    </font>
    <font>
      <sz val="10"/>
      <color indexed="9"/>
      <name val="Calibri"/>
      <family val="2"/>
      <scheme val="minor"/>
    </font>
    <font>
      <sz val="10"/>
      <color rgb="FFFFFFFF"/>
      <name val="Calibri"/>
      <family val="2"/>
      <scheme val="minor"/>
    </font>
    <font>
      <sz val="8"/>
      <color rgb="FF7030A0"/>
      <name val="Calibri"/>
      <family val="2"/>
      <scheme val="minor"/>
    </font>
    <font>
      <sz val="10"/>
      <color rgb="FF7030A0"/>
      <name val="Calibri"/>
      <family val="2"/>
      <scheme val="minor"/>
    </font>
    <font>
      <sz val="8"/>
      <color theme="1" tint="0.49995422223578601"/>
      <name val="Calibri"/>
      <family val="2"/>
      <scheme val="minor"/>
    </font>
    <font>
      <sz val="12"/>
      <color theme="8" tint="-0.249977111117893"/>
      <name val="Arial"/>
      <family val="2"/>
    </font>
    <font>
      <sz val="12"/>
      <color theme="6" tint="-0.249977111117893"/>
      <name val="Arial"/>
      <family val="2"/>
    </font>
    <font>
      <b/>
      <sz val="12"/>
      <color theme="6" tint="-0.249977111117893"/>
      <name val="Arial"/>
      <family val="2"/>
    </font>
    <font>
      <sz val="8"/>
      <color theme="9" tint="-0.249977111117893"/>
      <name val="Calibri"/>
      <family val="2"/>
      <scheme val="minor"/>
    </font>
    <font>
      <i/>
      <sz val="8"/>
      <color theme="8" tint="-0.249977111117893"/>
      <name val="Calibri"/>
      <family val="2"/>
      <scheme val="minor"/>
    </font>
    <font>
      <i/>
      <sz val="11"/>
      <color rgb="FFFFFFFF"/>
      <name val="Calibri"/>
      <family val="2"/>
      <scheme val="minor"/>
    </font>
    <font>
      <i/>
      <sz val="9"/>
      <color rgb="FFFFFFFF"/>
      <name val="Calibri"/>
      <family val="2"/>
      <scheme val="minor"/>
    </font>
    <font>
      <sz val="12"/>
      <color rgb="FFB1A0C7"/>
      <name val="Calibri"/>
      <family val="2"/>
      <scheme val="minor"/>
    </font>
    <font>
      <sz val="8"/>
      <color indexed="20"/>
      <name val="Calibri"/>
      <family val="2"/>
      <scheme val="minor"/>
    </font>
    <font>
      <sz val="12"/>
      <color indexed="21"/>
      <name val="Calibri"/>
      <family val="2"/>
      <scheme val="minor"/>
    </font>
    <font>
      <sz val="8"/>
      <color indexed="21"/>
      <name val="Calibri"/>
      <family val="2"/>
      <scheme val="minor"/>
    </font>
    <font>
      <b/>
      <sz val="8"/>
      <color rgb="FF993366"/>
      <name val="Calibri"/>
      <family val="2"/>
      <scheme val="minor"/>
    </font>
    <font>
      <sz val="7"/>
      <color rgb="FF993366"/>
      <name val="Calibri"/>
      <family val="2"/>
      <scheme val="minor"/>
    </font>
    <font>
      <sz val="11"/>
      <color rgb="FF993366"/>
      <name val="Calibri"/>
      <family val="2"/>
      <scheme val="minor"/>
    </font>
    <font>
      <b/>
      <sz val="8"/>
      <color rgb="FF8064A2"/>
      <name val="Calibri"/>
      <family val="2"/>
      <scheme val="minor"/>
    </font>
    <font>
      <b/>
      <sz val="8"/>
      <color theme="5"/>
      <name val="Calibri"/>
      <family val="2"/>
      <scheme val="minor"/>
    </font>
    <font>
      <sz val="10"/>
      <color rgb="FF990033"/>
      <name val="Calibri"/>
      <family val="2"/>
      <scheme val="minor"/>
    </font>
    <font>
      <sz val="12"/>
      <color rgb="FF993366"/>
      <name val="Calibri"/>
      <family val="2"/>
      <scheme val="minor"/>
    </font>
    <font>
      <sz val="7"/>
      <color theme="5"/>
      <name val="Calibri"/>
      <family val="2"/>
      <scheme val="minor"/>
    </font>
    <font>
      <sz val="8"/>
      <color rgb="FFC00000"/>
      <name val="Calibri"/>
      <family val="2"/>
      <scheme val="minor"/>
    </font>
    <font>
      <sz val="7"/>
      <color theme="0"/>
      <name val="Calibri"/>
      <family val="2"/>
      <scheme val="minor"/>
    </font>
    <font>
      <sz val="10"/>
      <color theme="4" tint="-0.249977111117893"/>
      <name val="Arial"/>
      <family val="2"/>
    </font>
    <font>
      <sz val="12"/>
      <color theme="4" tint="-0.249977111117893"/>
      <name val="Arial"/>
      <family val="2"/>
    </font>
    <font>
      <b/>
      <sz val="8"/>
      <color theme="0" tint="-0.34998626667073579"/>
      <name val="Calibri"/>
      <family val="2"/>
      <scheme val="minor"/>
    </font>
    <font>
      <sz val="8"/>
      <color theme="0" tint="-0.34998626667073579"/>
      <name val="Calibri"/>
      <family val="2"/>
      <scheme val="minor"/>
    </font>
    <font>
      <sz val="8"/>
      <color theme="9" tint="0.39997558519241921"/>
      <name val="Arial"/>
      <family val="2"/>
    </font>
    <font>
      <sz val="8"/>
      <color theme="9" tint="-0.249977111117893"/>
      <name val="Arial"/>
      <family val="2"/>
    </font>
    <font>
      <sz val="16"/>
      <color indexed="9"/>
      <name val="Calibri"/>
      <family val="2"/>
      <scheme val="minor"/>
    </font>
    <font>
      <sz val="16"/>
      <color rgb="FFFFFFFF"/>
      <name val="Calibri"/>
      <family val="2"/>
      <scheme val="minor"/>
    </font>
    <font>
      <b/>
      <sz val="14"/>
      <name val="Calibri"/>
      <family val="2"/>
      <scheme val="minor"/>
    </font>
    <font>
      <sz val="12"/>
      <color rgb="FFEDC9DB"/>
      <name val="Arial"/>
      <family val="2"/>
    </font>
    <font>
      <sz val="12"/>
      <color rgb="FFDD97BA"/>
      <name val="Arial"/>
      <family val="2"/>
    </font>
    <font>
      <b/>
      <sz val="12"/>
      <color theme="5"/>
      <name val="Arial"/>
      <family val="2"/>
    </font>
    <font>
      <sz val="10"/>
      <color rgb="FF666699"/>
      <name val="Arial"/>
      <family val="2"/>
    </font>
    <font>
      <sz val="48"/>
      <color theme="0"/>
      <name val="Arial Rounded MT Bold"/>
      <family val="2"/>
    </font>
    <font>
      <b/>
      <sz val="9"/>
      <name val="Calibri"/>
      <family val="2"/>
      <scheme val="minor"/>
    </font>
    <font>
      <b/>
      <sz val="9"/>
      <name val="Arial"/>
      <family val="2"/>
    </font>
    <font>
      <b/>
      <sz val="10"/>
      <name val="Calibri"/>
      <family val="2"/>
      <scheme val="minor"/>
    </font>
    <font>
      <vertAlign val="superscript"/>
      <sz val="8"/>
      <name val="Calibri"/>
      <family val="2"/>
      <scheme val="minor"/>
    </font>
    <font>
      <b/>
      <sz val="12"/>
      <color theme="0"/>
      <name val="Calibri"/>
      <family val="2"/>
      <scheme val="minor"/>
    </font>
    <font>
      <b/>
      <sz val="8"/>
      <color theme="0" tint="-0.499984740745262"/>
      <name val="Calibri"/>
      <family val="2"/>
      <scheme val="minor"/>
    </font>
    <font>
      <b/>
      <sz val="14"/>
      <name val="Arial"/>
      <family val="2"/>
    </font>
    <font>
      <b/>
      <sz val="12"/>
      <name val="Calibri"/>
      <family val="2"/>
      <scheme val="minor"/>
    </font>
    <font>
      <b/>
      <sz val="8"/>
      <color theme="0"/>
      <name val="Arial"/>
      <family val="2"/>
    </font>
    <font>
      <b/>
      <sz val="11"/>
      <color theme="0"/>
      <name val="Arial"/>
      <family val="2"/>
    </font>
    <font>
      <sz val="7"/>
      <color theme="5"/>
      <name val="Arial"/>
      <family val="2"/>
    </font>
    <font>
      <sz val="8"/>
      <color theme="8" tint="0.59999389629810485"/>
      <name val="Arial"/>
      <family val="2"/>
    </font>
    <font>
      <i/>
      <sz val="10"/>
      <color theme="0"/>
      <name val="Calibri"/>
      <family val="2"/>
      <scheme val="minor"/>
    </font>
    <font>
      <sz val="10"/>
      <color theme="5"/>
      <name val="Arial"/>
      <family val="2"/>
    </font>
    <font>
      <i/>
      <sz val="10"/>
      <color rgb="FFFFFFFF"/>
      <name val="Calibri"/>
      <family val="2"/>
      <scheme val="minor"/>
    </font>
    <font>
      <sz val="10"/>
      <color rgb="FF8D8B33"/>
      <name val="Arial"/>
      <family val="2"/>
    </font>
    <font>
      <sz val="10"/>
      <color theme="8" tint="-0.249977111117893"/>
      <name val="Arial"/>
      <family val="2"/>
    </font>
    <font>
      <sz val="10"/>
      <color theme="6" tint="-0.249977111117893"/>
      <name val="Arial"/>
      <family val="2"/>
    </font>
    <font>
      <i/>
      <sz val="10"/>
      <color rgb="FFFFFFFF"/>
      <name val="Arial"/>
      <family val="2"/>
    </font>
    <font>
      <sz val="10"/>
      <color theme="7" tint="-0.249977111117893"/>
      <name val="Arial"/>
      <family val="2"/>
    </font>
    <font>
      <sz val="10"/>
      <color rgb="FF993366"/>
      <name val="Arial"/>
      <family val="2"/>
    </font>
    <font>
      <sz val="10"/>
      <color theme="7" tint="-0.499984740745262"/>
      <name val="Calibri"/>
      <family val="2"/>
      <scheme val="minor"/>
    </font>
    <font>
      <b/>
      <sz val="10"/>
      <color indexed="9"/>
      <name val="Calibri"/>
      <family val="2"/>
      <scheme val="minor"/>
    </font>
    <font>
      <sz val="8"/>
      <color rgb="FF60497A"/>
      <name val="Arial"/>
      <family val="2"/>
    </font>
    <font>
      <sz val="11"/>
      <color indexed="9"/>
      <name val="Calibri"/>
      <family val="2"/>
      <scheme val="minor"/>
    </font>
    <font>
      <sz val="8"/>
      <color rgb="FFFFFFFF"/>
      <name val="Calibri"/>
      <family val="2"/>
      <scheme val="minor"/>
    </font>
    <font>
      <u/>
      <sz val="10"/>
      <color theme="10"/>
      <name val="Arial"/>
      <family val="2"/>
    </font>
    <font>
      <i/>
      <sz val="10"/>
      <name val="Arial"/>
      <family val="2"/>
    </font>
    <font>
      <sz val="11"/>
      <color theme="3"/>
      <name val="Arial"/>
      <family val="2"/>
    </font>
    <font>
      <sz val="11"/>
      <name val="Arial"/>
      <family val="2"/>
    </font>
    <font>
      <sz val="8"/>
      <color theme="4"/>
      <name val="Arial"/>
      <family val="2"/>
    </font>
    <font>
      <b/>
      <sz val="8"/>
      <color rgb="FFC00000"/>
      <name val="Arial"/>
      <family val="2"/>
    </font>
  </fonts>
  <fills count="66">
    <fill>
      <patternFill patternType="none"/>
    </fill>
    <fill>
      <patternFill patternType="gray125"/>
    </fill>
    <fill>
      <patternFill patternType="solid">
        <fgColor indexed="46"/>
        <bgColor indexed="64"/>
      </patternFill>
    </fill>
    <fill>
      <patternFill patternType="solid">
        <fgColor indexed="18"/>
        <bgColor indexed="64"/>
      </patternFill>
    </fill>
    <fill>
      <patternFill patternType="solid">
        <fgColor theme="3"/>
        <bgColor indexed="64"/>
      </patternFill>
    </fill>
    <fill>
      <patternFill patternType="solid">
        <fgColor theme="0"/>
        <bgColor indexed="64"/>
      </patternFill>
    </fill>
    <fill>
      <patternFill patternType="solid">
        <fgColor theme="2" tint="-0.499984740745262"/>
        <bgColor indexed="64"/>
      </patternFill>
    </fill>
    <fill>
      <patternFill patternType="solid">
        <fgColor theme="1"/>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1" tint="0.499984740745262"/>
        <bgColor indexed="64"/>
      </patternFill>
    </fill>
    <fill>
      <patternFill patternType="solid">
        <fgColor theme="7" tint="-0.249977111117893"/>
        <bgColor indexed="64"/>
      </patternFill>
    </fill>
    <fill>
      <patternFill patternType="solid">
        <fgColor theme="7" tint="0.79998168889431442"/>
        <bgColor indexed="64"/>
      </patternFill>
    </fill>
    <fill>
      <patternFill patternType="solid">
        <fgColor theme="5"/>
        <bgColor indexed="64"/>
      </patternFill>
    </fill>
    <fill>
      <patternFill patternType="solid">
        <fgColor theme="6" tint="-0.249977111117893"/>
        <bgColor indexed="64"/>
      </patternFill>
    </fill>
    <fill>
      <patternFill patternType="solid">
        <fgColor rgb="FF8D8B33"/>
        <bgColor indexed="64"/>
      </patternFill>
    </fill>
    <fill>
      <patternFill patternType="solid">
        <fgColor theme="8" tint="-0.249977111117893"/>
        <bgColor indexed="64"/>
      </patternFill>
    </fill>
    <fill>
      <patternFill patternType="solid">
        <fgColor rgb="FF666699"/>
        <bgColor indexed="64"/>
      </patternFill>
    </fill>
    <fill>
      <patternFill patternType="solid">
        <fgColor theme="4" tint="-0.249977111117893"/>
        <bgColor indexed="64"/>
      </patternFill>
    </fill>
    <fill>
      <patternFill patternType="solid">
        <fgColor theme="6" tint="0.79998168889431442"/>
        <bgColor indexed="64"/>
      </patternFill>
    </fill>
    <fill>
      <patternFill patternType="gray125">
        <fgColor rgb="FFB1A0C7"/>
        <bgColor auto="1"/>
      </patternFill>
    </fill>
    <fill>
      <patternFill patternType="solid">
        <fgColor indexed="65"/>
        <bgColor rgb="FF666699"/>
      </patternFill>
    </fill>
    <fill>
      <patternFill patternType="solid">
        <fgColor theme="0" tint="-0.249977111117893"/>
        <bgColor indexed="64"/>
      </patternFill>
    </fill>
    <fill>
      <patternFill patternType="solid">
        <fgColor theme="0" tint="-0.499984740745262"/>
        <bgColor indexed="64"/>
      </patternFill>
    </fill>
    <fill>
      <patternFill patternType="solid">
        <fgColor theme="8"/>
        <bgColor indexed="64"/>
      </patternFill>
    </fill>
    <fill>
      <patternFill patternType="solid">
        <fgColor theme="9" tint="0.79998168889431442"/>
        <bgColor indexed="64"/>
      </patternFill>
    </fill>
    <fill>
      <patternFill patternType="solid">
        <fgColor rgb="FFEAEAF2"/>
        <bgColor indexed="64"/>
      </patternFill>
    </fill>
    <fill>
      <patternFill patternType="lightGray">
        <fgColor theme="5"/>
      </patternFill>
    </fill>
    <fill>
      <patternFill patternType="solid">
        <fgColor rgb="FFFEF6F0"/>
        <bgColor indexed="64"/>
      </patternFill>
    </fill>
    <fill>
      <patternFill patternType="solid">
        <fgColor indexed="65"/>
        <bgColor theme="7" tint="-0.24994659260841701"/>
      </patternFill>
    </fill>
    <fill>
      <patternFill patternType="solid">
        <fgColor indexed="65"/>
        <bgColor theme="7" tint="0.39991454817346722"/>
      </patternFill>
    </fill>
    <fill>
      <patternFill patternType="solid">
        <fgColor theme="2" tint="-0.249977111117893"/>
        <bgColor indexed="64"/>
      </patternFill>
    </fill>
    <fill>
      <patternFill patternType="solid">
        <fgColor theme="5" tint="0.59999389629810485"/>
        <bgColor indexed="64"/>
      </patternFill>
    </fill>
    <fill>
      <patternFill patternType="lightUp">
        <fgColor theme="5"/>
      </patternFill>
    </fill>
    <fill>
      <patternFill patternType="solid">
        <fgColor theme="2"/>
        <bgColor indexed="64"/>
      </patternFill>
    </fill>
    <fill>
      <patternFill patternType="solid">
        <fgColor auto="1"/>
        <bgColor rgb="FFB1A0C7"/>
      </patternFill>
    </fill>
    <fill>
      <patternFill patternType="solid">
        <fgColor indexed="65"/>
        <bgColor indexed="64"/>
      </patternFill>
    </fill>
    <fill>
      <patternFill patternType="solid">
        <fgColor theme="4" tint="-0.499984740745262"/>
        <bgColor indexed="64"/>
      </patternFill>
    </fill>
    <fill>
      <patternFill patternType="solid">
        <fgColor theme="1" tint="0.249977111117893"/>
        <bgColor indexed="64"/>
      </patternFill>
    </fill>
    <fill>
      <patternFill patternType="solid">
        <fgColor rgb="FFCDE440"/>
        <bgColor indexed="64"/>
      </patternFill>
    </fill>
    <fill>
      <patternFill patternType="solid">
        <fgColor rgb="FFCDE440"/>
        <bgColor theme="7" tint="-0.24994659260841701"/>
      </patternFill>
    </fill>
    <fill>
      <patternFill patternType="gray125">
        <fgColor rgb="FFB1A0C7"/>
        <bgColor rgb="FFCDE440"/>
      </patternFill>
    </fill>
    <fill>
      <patternFill patternType="solid">
        <fgColor rgb="FFD4D288"/>
        <bgColor indexed="64"/>
      </patternFill>
    </fill>
    <fill>
      <patternFill patternType="solid">
        <fgColor rgb="FF8585AD"/>
        <bgColor indexed="64"/>
      </patternFill>
    </fill>
    <fill>
      <patternFill patternType="solid">
        <fgColor rgb="FF993366"/>
        <bgColor indexed="64"/>
      </patternFill>
    </fill>
    <fill>
      <patternFill patternType="solid">
        <fgColor theme="5" tint="0.39997558519241921"/>
        <bgColor indexed="64"/>
      </patternFill>
    </fill>
    <fill>
      <patternFill patternType="gray125">
        <fgColor theme="8" tint="-0.24994659260841701"/>
        <bgColor indexed="65"/>
      </patternFill>
    </fill>
    <fill>
      <patternFill patternType="solid">
        <fgColor theme="6"/>
        <bgColor indexed="64"/>
      </patternFill>
    </fill>
    <fill>
      <patternFill patternType="solid">
        <fgColor rgb="FFFCF6F6"/>
        <bgColor indexed="64"/>
      </patternFill>
    </fill>
    <fill>
      <patternFill patternType="lightGray">
        <fgColor rgb="FF8D8B33"/>
      </patternFill>
    </fill>
    <fill>
      <patternFill patternType="lightGray">
        <fgColor rgb="FFD4D288"/>
      </patternFill>
    </fill>
    <fill>
      <patternFill patternType="gray125">
        <fgColor rgb="FFD4D288"/>
        <bgColor auto="1"/>
      </patternFill>
    </fill>
    <fill>
      <patternFill patternType="lightUp">
        <fgColor rgb="FF8D8B33"/>
        <bgColor auto="1"/>
      </patternFill>
    </fill>
    <fill>
      <patternFill patternType="solid">
        <fgColor theme="5" tint="-0.249977111117893"/>
        <bgColor indexed="64"/>
      </patternFill>
    </fill>
    <fill>
      <patternFill patternType="solid">
        <fgColor theme="2" tint="-0.749992370372631"/>
        <bgColor indexed="64"/>
      </patternFill>
    </fill>
    <fill>
      <patternFill patternType="solid">
        <fgColor theme="6" tint="-0.499984740745262"/>
        <bgColor indexed="64"/>
      </patternFill>
    </fill>
    <fill>
      <patternFill patternType="solid">
        <fgColor theme="8" tint="-0.499984740745262"/>
        <bgColor indexed="64"/>
      </patternFill>
    </fill>
    <fill>
      <patternFill patternType="solid">
        <fgColor theme="7" tint="-0.499984740745262"/>
        <bgColor indexed="64"/>
      </patternFill>
    </fill>
    <fill>
      <patternFill patternType="solid">
        <fgColor rgb="FF92D050"/>
        <bgColor indexed="64"/>
      </patternFill>
    </fill>
    <fill>
      <patternFill patternType="lightUp">
        <fgColor theme="4" tint="-0.24994659260841701"/>
        <bgColor indexed="65"/>
      </patternFill>
    </fill>
    <fill>
      <patternFill patternType="lightUp">
        <fgColor rgb="FFE3E3ED"/>
      </patternFill>
    </fill>
    <fill>
      <patternFill patternType="lightUp">
        <fgColor rgb="FFEDC9DB"/>
      </patternFill>
    </fill>
    <fill>
      <patternFill patternType="solid">
        <fgColor theme="6" tint="0.39997558519241921"/>
        <bgColor indexed="64"/>
      </patternFill>
    </fill>
    <fill>
      <patternFill patternType="mediumGray">
        <fgColor rgb="FF993366"/>
        <bgColor auto="1"/>
      </patternFill>
    </fill>
    <fill>
      <patternFill patternType="solid">
        <fgColor theme="8" tint="0.59999389629810485"/>
        <bgColor indexed="64"/>
      </patternFill>
    </fill>
    <fill>
      <patternFill patternType="darkGrid">
        <fgColor theme="7"/>
        <bgColor rgb="FFADA092"/>
      </patternFill>
    </fill>
  </fills>
  <borders count="56">
    <border>
      <left/>
      <right/>
      <top/>
      <bottom/>
      <diagonal/>
    </border>
    <border>
      <left/>
      <right/>
      <top/>
      <bottom style="thin">
        <color indexed="9"/>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rgb="FFFFFFFF"/>
      </bottom>
      <diagonal/>
    </border>
    <border>
      <left/>
      <right/>
      <top style="thin">
        <color rgb="FFFFFFFF"/>
      </top>
      <bottom style="thin">
        <color rgb="FFFFFFFF"/>
      </bottom>
      <diagonal/>
    </border>
    <border>
      <left/>
      <right/>
      <top style="thin">
        <color rgb="FFFFFFFF"/>
      </top>
      <bottom/>
      <diagonal/>
    </border>
    <border>
      <left/>
      <right/>
      <top/>
      <bottom style="thick">
        <color theme="0"/>
      </bottom>
      <diagonal/>
    </border>
    <border>
      <left/>
      <right/>
      <top style="medium">
        <color theme="0"/>
      </top>
      <bottom style="medium">
        <color theme="0"/>
      </bottom>
      <diagonal/>
    </border>
    <border>
      <left/>
      <right/>
      <top style="thin">
        <color rgb="FFD1D1E1"/>
      </top>
      <bottom style="thin">
        <color rgb="FFD1D1E1"/>
      </bottom>
      <diagonal/>
    </border>
    <border>
      <left/>
      <right/>
      <top style="thin">
        <color rgb="FFD1D1E1"/>
      </top>
      <bottom/>
      <diagonal/>
    </border>
    <border>
      <left/>
      <right/>
      <top style="medium">
        <color theme="0"/>
      </top>
      <bottom/>
      <diagonal/>
    </border>
    <border>
      <left/>
      <right/>
      <top/>
      <bottom style="medium">
        <color theme="0"/>
      </bottom>
      <diagonal/>
    </border>
    <border>
      <left/>
      <right/>
      <top style="thin">
        <color rgb="FFEAEAF2"/>
      </top>
      <bottom style="thin">
        <color rgb="FFEAEAF2"/>
      </bottom>
      <diagonal/>
    </border>
    <border>
      <left/>
      <right/>
      <top style="thin">
        <color theme="0"/>
      </top>
      <bottom style="thin">
        <color theme="0"/>
      </bottom>
      <diagonal/>
    </border>
    <border>
      <left/>
      <right/>
      <top/>
      <bottom style="thin">
        <color rgb="FFD1D1E1"/>
      </bottom>
      <diagonal/>
    </border>
    <border>
      <left/>
      <right/>
      <top/>
      <bottom style="thin">
        <color rgb="FFEAEAF2"/>
      </bottom>
      <diagonal/>
    </border>
    <border>
      <left style="thick">
        <color theme="0"/>
      </left>
      <right/>
      <top/>
      <bottom/>
      <diagonal/>
    </border>
    <border>
      <left style="thick">
        <color theme="0"/>
      </left>
      <right/>
      <top style="thin">
        <color rgb="FFD1D1E1"/>
      </top>
      <bottom style="thin">
        <color rgb="FFD1D1E1"/>
      </bottom>
      <diagonal/>
    </border>
    <border>
      <left style="thick">
        <color theme="0"/>
      </left>
      <right/>
      <top style="thin">
        <color rgb="FFD1D1E1"/>
      </top>
      <bottom/>
      <diagonal/>
    </border>
    <border>
      <left/>
      <right/>
      <top style="thick">
        <color theme="0"/>
      </top>
      <bottom style="thin">
        <color rgb="FFD1D1E1"/>
      </bottom>
      <diagonal/>
    </border>
    <border>
      <left/>
      <right/>
      <top style="thin">
        <color rgb="FFEAEAF2"/>
      </top>
      <bottom/>
      <diagonal/>
    </border>
    <border>
      <left style="thick">
        <color theme="0"/>
      </left>
      <right/>
      <top/>
      <bottom style="thin">
        <color rgb="FFD1D1E1"/>
      </bottom>
      <diagonal/>
    </border>
    <border>
      <left/>
      <right style="thick">
        <color theme="0"/>
      </right>
      <top/>
      <bottom/>
      <diagonal/>
    </border>
    <border>
      <left/>
      <right style="thick">
        <color theme="0"/>
      </right>
      <top/>
      <bottom style="thick">
        <color theme="0"/>
      </bottom>
      <diagonal/>
    </border>
    <border>
      <left/>
      <right style="thick">
        <color theme="0"/>
      </right>
      <top style="medium">
        <color theme="0"/>
      </top>
      <bottom/>
      <diagonal/>
    </border>
    <border>
      <left/>
      <right style="thick">
        <color theme="0"/>
      </right>
      <top style="thin">
        <color rgb="FFD1D1E1"/>
      </top>
      <bottom style="thin">
        <color rgb="FFD1D1E1"/>
      </bottom>
      <diagonal/>
    </border>
    <border>
      <left/>
      <right style="thick">
        <color theme="0"/>
      </right>
      <top/>
      <bottom style="medium">
        <color theme="0"/>
      </bottom>
      <diagonal/>
    </border>
    <border>
      <left style="thick">
        <color theme="0"/>
      </left>
      <right/>
      <top/>
      <bottom style="thin">
        <color rgb="FFEAEAF2"/>
      </bottom>
      <diagonal/>
    </border>
    <border>
      <left style="thick">
        <color theme="0"/>
      </left>
      <right/>
      <top style="thin">
        <color rgb="FFEAEAF2"/>
      </top>
      <bottom style="thin">
        <color rgb="FFEAEAF2"/>
      </bottom>
      <diagonal/>
    </border>
    <border>
      <left style="thick">
        <color theme="0"/>
      </left>
      <right/>
      <top style="thin">
        <color rgb="FFEAEAF2"/>
      </top>
      <bottom/>
      <diagonal/>
    </border>
    <border>
      <left/>
      <right style="thick">
        <color theme="0"/>
      </right>
      <top/>
      <bottom style="thin">
        <color rgb="FFFFFFFF"/>
      </bottom>
      <diagonal/>
    </border>
    <border>
      <left/>
      <right style="thick">
        <color theme="0"/>
      </right>
      <top style="thin">
        <color rgb="FFFFFFFF"/>
      </top>
      <bottom style="thin">
        <color rgb="FFFFFFFF"/>
      </bottom>
      <diagonal/>
    </border>
    <border>
      <left/>
      <right style="thick">
        <color theme="0"/>
      </right>
      <top style="thin">
        <color rgb="FFFFFFFF"/>
      </top>
      <bottom/>
      <diagonal/>
    </border>
    <border>
      <left style="thick">
        <color theme="0"/>
      </left>
      <right style="thick">
        <color theme="0"/>
      </right>
      <top/>
      <bottom/>
      <diagonal/>
    </border>
    <border>
      <left style="thick">
        <color theme="0"/>
      </left>
      <right style="thick">
        <color theme="0"/>
      </right>
      <top/>
      <bottom style="thick">
        <color theme="0"/>
      </bottom>
      <diagonal/>
    </border>
    <border>
      <left style="thick">
        <color theme="0"/>
      </left>
      <right style="thick">
        <color theme="0"/>
      </right>
      <top style="medium">
        <color theme="0"/>
      </top>
      <bottom/>
      <diagonal/>
    </border>
    <border>
      <left style="thick">
        <color theme="0"/>
      </left>
      <right style="thick">
        <color theme="0"/>
      </right>
      <top style="thin">
        <color rgb="FFD1D1E1"/>
      </top>
      <bottom style="thin">
        <color rgb="FFD1D1E1"/>
      </bottom>
      <diagonal/>
    </border>
    <border>
      <left/>
      <right/>
      <top style="thin">
        <color theme="0" tint="-0.14996795556505021"/>
      </top>
      <bottom style="thin">
        <color theme="0" tint="-0.14996795556505021"/>
      </bottom>
      <diagonal/>
    </border>
    <border>
      <left style="thick">
        <color theme="0"/>
      </left>
      <right style="thick">
        <color theme="0"/>
      </right>
      <top style="thin">
        <color theme="0" tint="-0.14996795556505021"/>
      </top>
      <bottom style="thin">
        <color theme="0" tint="-0.14996795556505021"/>
      </bottom>
      <diagonal/>
    </border>
    <border>
      <left/>
      <right/>
      <top style="thick">
        <color theme="0"/>
      </top>
      <bottom/>
      <diagonal/>
    </border>
    <border>
      <left style="thick">
        <color theme="0"/>
      </left>
      <right/>
      <top style="thin">
        <color theme="0" tint="-0.14996795556505021"/>
      </top>
      <bottom style="thin">
        <color theme="0" tint="-0.14996795556505021"/>
      </bottom>
      <diagonal/>
    </border>
    <border>
      <left/>
      <right style="thick">
        <color theme="0"/>
      </right>
      <top style="thin">
        <color theme="0" tint="-0.14996795556505021"/>
      </top>
      <bottom style="thin">
        <color theme="0" tint="-0.14996795556505021"/>
      </bottom>
      <diagonal/>
    </border>
    <border>
      <left/>
      <right/>
      <top/>
      <bottom style="thin">
        <color theme="0" tint="-0.14996795556505021"/>
      </bottom>
      <diagonal/>
    </border>
    <border>
      <left style="thick">
        <color theme="0"/>
      </left>
      <right style="thick">
        <color theme="0"/>
      </right>
      <top/>
      <bottom style="thin">
        <color theme="0" tint="-0.14996795556505021"/>
      </bottom>
      <diagonal/>
    </border>
    <border>
      <left/>
      <right/>
      <top/>
      <bottom style="hair">
        <color theme="2" tint="-0.24994659260841701"/>
      </bottom>
      <diagonal/>
    </border>
    <border>
      <left/>
      <right/>
      <top style="hair">
        <color theme="2" tint="-0.24994659260841701"/>
      </top>
      <bottom style="hair">
        <color theme="2" tint="-0.24994659260841701"/>
      </bottom>
      <diagonal/>
    </border>
  </borders>
  <cellStyleXfs count="26">
    <xf numFmtId="0" fontId="0" fillId="0" borderId="0"/>
    <xf numFmtId="44" fontId="8" fillId="0" borderId="0" applyFont="0" applyFill="0" applyBorder="0" applyAlignment="0" applyProtection="0"/>
    <xf numFmtId="0" fontId="17" fillId="0" borderId="0" applyNumberFormat="0" applyFill="0" applyBorder="0" applyAlignment="0" applyProtection="0">
      <alignment vertical="top"/>
      <protection locked="0"/>
    </xf>
    <xf numFmtId="0" fontId="14" fillId="0" borderId="0"/>
    <xf numFmtId="0" fontId="32" fillId="0" borderId="0"/>
    <xf numFmtId="0" fontId="31" fillId="0" borderId="0"/>
    <xf numFmtId="0" fontId="45" fillId="0" borderId="0" applyNumberFormat="0" applyFill="0" applyAlignment="0" applyProtection="0"/>
    <xf numFmtId="0" fontId="8" fillId="0" borderId="0"/>
    <xf numFmtId="0" fontId="8" fillId="0" borderId="0"/>
    <xf numFmtId="0" fontId="53" fillId="0" borderId="0"/>
    <xf numFmtId="0" fontId="7" fillId="0" borderId="0"/>
    <xf numFmtId="0" fontId="6" fillId="0" borderId="0"/>
    <xf numFmtId="0" fontId="54" fillId="0" borderId="0"/>
    <xf numFmtId="0" fontId="6" fillId="0" borderId="0"/>
    <xf numFmtId="0" fontId="8" fillId="0" borderId="0"/>
    <xf numFmtId="0" fontId="45" fillId="0" borderId="0" applyNumberFormat="0" applyFill="0" applyAlignment="0" applyProtection="0"/>
    <xf numFmtId="0" fontId="8" fillId="0" borderId="0"/>
    <xf numFmtId="0" fontId="6" fillId="0" borderId="0"/>
    <xf numFmtId="0" fontId="8" fillId="0" borderId="0"/>
    <xf numFmtId="44" fontId="8"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173" fillId="0" borderId="0" applyNumberFormat="0" applyFill="0" applyBorder="0" applyAlignment="0" applyProtection="0"/>
  </cellStyleXfs>
  <cellXfs count="1026">
    <xf numFmtId="0" fontId="0" fillId="0" borderId="0" xfId="0"/>
    <xf numFmtId="0" fontId="9" fillId="0" borderId="0" xfId="0" applyFont="1" applyFill="1" applyBorder="1" applyAlignment="1">
      <alignment horizontal="right" vertical="top"/>
    </xf>
    <xf numFmtId="0" fontId="15" fillId="0" borderId="0" xfId="0" applyFont="1"/>
    <xf numFmtId="0" fontId="16" fillId="0" borderId="0" xfId="0" applyFont="1" applyAlignment="1">
      <alignment horizontal="center"/>
    </xf>
    <xf numFmtId="4" fontId="16" fillId="0" borderId="0" xfId="0" applyNumberFormat="1" applyFont="1" applyAlignment="1">
      <alignment horizontal="center"/>
    </xf>
    <xf numFmtId="0" fontId="19" fillId="0" borderId="0" xfId="0" applyFont="1" applyFill="1" applyBorder="1" applyAlignment="1">
      <alignment horizontal="right" vertical="top"/>
    </xf>
    <xf numFmtId="0" fontId="10" fillId="0" borderId="0" xfId="0" applyFont="1" applyFill="1" applyBorder="1" applyAlignment="1">
      <alignment horizontal="right" vertical="top"/>
    </xf>
    <xf numFmtId="0" fontId="22" fillId="0" borderId="0" xfId="0" applyFont="1" applyFill="1" applyBorder="1" applyAlignment="1">
      <alignment horizontal="right" vertical="top"/>
    </xf>
    <xf numFmtId="0" fontId="23" fillId="0" borderId="0" xfId="0" applyFont="1"/>
    <xf numFmtId="0" fontId="9" fillId="0" borderId="0" xfId="3" applyFont="1" applyFill="1" applyBorder="1" applyAlignment="1">
      <alignment horizontal="right" vertical="top"/>
    </xf>
    <xf numFmtId="0" fontId="10" fillId="0" borderId="0" xfId="3" applyFont="1" applyFill="1" applyBorder="1" applyAlignment="1">
      <alignment horizontal="right" vertical="top"/>
    </xf>
    <xf numFmtId="0" fontId="22" fillId="0" borderId="0" xfId="3" applyFont="1" applyFill="1" applyBorder="1" applyAlignment="1">
      <alignment horizontal="right" vertical="top"/>
    </xf>
    <xf numFmtId="0" fontId="9" fillId="5" borderId="0" xfId="0" applyFont="1" applyFill="1" applyBorder="1" applyAlignment="1">
      <alignment horizontal="right" vertical="top"/>
    </xf>
    <xf numFmtId="0" fontId="22" fillId="5" borderId="0" xfId="0" applyFont="1" applyFill="1" applyBorder="1" applyAlignment="1">
      <alignment horizontal="right" vertical="top"/>
    </xf>
    <xf numFmtId="0" fontId="9" fillId="5" borderId="0" xfId="3" applyFont="1" applyFill="1" applyBorder="1" applyAlignment="1">
      <alignment horizontal="right" vertical="top"/>
    </xf>
    <xf numFmtId="0" fontId="28" fillId="0" borderId="0" xfId="0" applyFont="1"/>
    <xf numFmtId="0" fontId="8" fillId="0" borderId="0" xfId="0" applyFont="1"/>
    <xf numFmtId="0" fontId="29" fillId="0" borderId="0" xfId="0" applyFont="1"/>
    <xf numFmtId="0" fontId="30" fillId="0" borderId="0" xfId="0" applyFont="1" applyAlignment="1">
      <alignment horizontal="center"/>
    </xf>
    <xf numFmtId="0" fontId="16" fillId="0" borderId="0" xfId="0" quotePrefix="1" applyFont="1" applyAlignment="1">
      <alignment horizontal="center"/>
    </xf>
    <xf numFmtId="0" fontId="30" fillId="0" borderId="0" xfId="0" quotePrefix="1" applyFont="1" applyAlignment="1">
      <alignment horizontal="center"/>
    </xf>
    <xf numFmtId="0" fontId="0" fillId="0" borderId="0" xfId="0" applyBorder="1"/>
    <xf numFmtId="0" fontId="34" fillId="7" borderId="2" xfId="4" applyFont="1" applyFill="1" applyBorder="1" applyAlignment="1">
      <alignment horizontal="center" vertical="center" textRotation="90"/>
    </xf>
    <xf numFmtId="0" fontId="34" fillId="7" borderId="4" xfId="4" applyFont="1" applyFill="1" applyBorder="1" applyAlignment="1">
      <alignment horizontal="center" vertical="center" textRotation="90"/>
    </xf>
    <xf numFmtId="0" fontId="34" fillId="7" borderId="3" xfId="4" applyFont="1" applyFill="1" applyBorder="1" applyAlignment="1">
      <alignment horizontal="center" vertical="center" textRotation="90"/>
    </xf>
    <xf numFmtId="0" fontId="35" fillId="0" borderId="0" xfId="4" applyFont="1"/>
    <xf numFmtId="0" fontId="35" fillId="9" borderId="2" xfId="4" applyFont="1" applyFill="1" applyBorder="1"/>
    <xf numFmtId="0" fontId="35" fillId="9" borderId="4" xfId="4" applyFont="1" applyFill="1" applyBorder="1"/>
    <xf numFmtId="0" fontId="35" fillId="9" borderId="3" xfId="4" applyFont="1" applyFill="1" applyBorder="1"/>
    <xf numFmtId="0" fontId="35" fillId="0" borderId="5" xfId="4" applyFont="1" applyFill="1" applyBorder="1"/>
    <xf numFmtId="0" fontId="35" fillId="0" borderId="0" xfId="4" applyFont="1" applyFill="1" applyBorder="1"/>
    <xf numFmtId="0" fontId="38" fillId="0" borderId="5" xfId="5" applyFont="1" applyFill="1" applyBorder="1" applyAlignment="1">
      <alignment horizontal="center" vertical="top"/>
    </xf>
    <xf numFmtId="0" fontId="38" fillId="0" borderId="0" xfId="5" applyFont="1" applyFill="1" applyBorder="1" applyAlignment="1">
      <alignment horizontal="center" vertical="top"/>
    </xf>
    <xf numFmtId="0" fontId="35" fillId="0" borderId="0" xfId="4" applyFont="1" applyBorder="1"/>
    <xf numFmtId="0" fontId="35" fillId="0" borderId="6" xfId="4" applyFont="1" applyBorder="1"/>
    <xf numFmtId="0" fontId="35" fillId="10" borderId="5" xfId="4" applyFont="1" applyFill="1" applyBorder="1"/>
    <xf numFmtId="0" fontId="35" fillId="10" borderId="0" xfId="4" applyFont="1" applyFill="1" applyBorder="1"/>
    <xf numFmtId="0" fontId="35" fillId="0" borderId="7" xfId="4" applyFont="1" applyFill="1" applyBorder="1"/>
    <xf numFmtId="0" fontId="35" fillId="0" borderId="8" xfId="4" applyFont="1" applyFill="1" applyBorder="1"/>
    <xf numFmtId="0" fontId="38" fillId="0" borderId="7" xfId="5" applyFont="1" applyFill="1" applyBorder="1" applyAlignment="1">
      <alignment horizontal="center" vertical="top"/>
    </xf>
    <xf numFmtId="0" fontId="38" fillId="0" borderId="8" xfId="5" applyFont="1" applyFill="1" applyBorder="1" applyAlignment="1">
      <alignment horizontal="center" vertical="top"/>
    </xf>
    <xf numFmtId="0" fontId="35" fillId="0" borderId="8" xfId="4" applyFont="1" applyBorder="1"/>
    <xf numFmtId="0" fontId="35" fillId="0" borderId="9" xfId="4" applyFont="1" applyBorder="1"/>
    <xf numFmtId="0" fontId="35" fillId="9" borderId="0" xfId="4" applyFont="1" applyFill="1"/>
    <xf numFmtId="0" fontId="38" fillId="9" borderId="0" xfId="5" applyFont="1" applyFill="1" applyBorder="1" applyAlignment="1">
      <alignment horizontal="center" vertical="top"/>
    </xf>
    <xf numFmtId="0" fontId="35" fillId="0" borderId="5" xfId="4" applyFont="1" applyBorder="1"/>
    <xf numFmtId="0" fontId="35" fillId="10" borderId="5" xfId="4" quotePrefix="1" applyFont="1" applyFill="1" applyBorder="1" applyAlignment="1">
      <alignment horizontal="center" vertical="center"/>
    </xf>
    <xf numFmtId="0" fontId="35" fillId="10" borderId="0" xfId="4" quotePrefix="1" applyFont="1" applyFill="1" applyBorder="1" applyAlignment="1">
      <alignment horizontal="center" vertical="center"/>
    </xf>
    <xf numFmtId="0" fontId="38" fillId="10" borderId="0" xfId="5" quotePrefix="1" applyFont="1" applyFill="1" applyBorder="1" applyAlignment="1">
      <alignment horizontal="center" vertical="top"/>
    </xf>
    <xf numFmtId="0" fontId="35" fillId="0" borderId="7" xfId="4" applyFont="1" applyBorder="1"/>
    <xf numFmtId="0" fontId="35" fillId="10" borderId="7" xfId="4" applyFont="1" applyFill="1" applyBorder="1"/>
    <xf numFmtId="0" fontId="35" fillId="10" borderId="8" xfId="4" applyFont="1" applyFill="1" applyBorder="1"/>
    <xf numFmtId="0" fontId="39" fillId="8" borderId="0" xfId="4" applyFont="1" applyFill="1"/>
    <xf numFmtId="0" fontId="35" fillId="8" borderId="0" xfId="4" applyFont="1" applyFill="1"/>
    <xf numFmtId="0" fontId="35" fillId="0" borderId="0" xfId="4" applyFont="1" applyAlignment="1">
      <alignment vertical="center" wrapText="1"/>
    </xf>
    <xf numFmtId="0" fontId="35" fillId="0" borderId="0" xfId="4" applyFont="1" applyFill="1"/>
    <xf numFmtId="0" fontId="35" fillId="0" borderId="0" xfId="4" applyFont="1" applyFill="1" applyAlignment="1">
      <alignment horizontal="left"/>
    </xf>
    <xf numFmtId="0" fontId="35" fillId="9" borderId="5" xfId="4" applyFont="1" applyFill="1" applyBorder="1"/>
    <xf numFmtId="0" fontId="35" fillId="9" borderId="0" xfId="4" applyFont="1" applyFill="1" applyBorder="1"/>
    <xf numFmtId="0" fontId="35" fillId="9" borderId="6" xfId="4" applyFont="1" applyFill="1" applyBorder="1"/>
    <xf numFmtId="0" fontId="41" fillId="9" borderId="5" xfId="4" applyFont="1" applyFill="1" applyBorder="1"/>
    <xf numFmtId="0" fontId="41" fillId="9" borderId="0" xfId="4" applyFont="1" applyFill="1" applyBorder="1"/>
    <xf numFmtId="0" fontId="38" fillId="9" borderId="5" xfId="5" applyFont="1" applyFill="1" applyBorder="1" applyAlignment="1">
      <alignment horizontal="center" vertical="top"/>
    </xf>
    <xf numFmtId="0" fontId="35" fillId="0" borderId="5" xfId="4" applyFont="1" applyBorder="1" applyAlignment="1">
      <alignment horizontal="left"/>
    </xf>
    <xf numFmtId="0" fontId="35" fillId="0" borderId="0" xfId="4" applyFont="1" applyBorder="1" applyAlignment="1">
      <alignment horizontal="left"/>
    </xf>
    <xf numFmtId="0" fontId="35" fillId="0" borderId="0" xfId="4" applyFont="1" applyBorder="1" applyAlignment="1">
      <alignment vertical="top" wrapText="1"/>
    </xf>
    <xf numFmtId="0" fontId="35" fillId="0" borderId="8" xfId="4" applyFont="1" applyBorder="1" applyAlignment="1">
      <alignment vertical="top"/>
    </xf>
    <xf numFmtId="0" fontId="35" fillId="0" borderId="0" xfId="4" applyFont="1" applyAlignment="1">
      <alignment vertical="top"/>
    </xf>
    <xf numFmtId="0" fontId="35" fillId="8" borderId="0" xfId="4" applyFont="1" applyFill="1" applyAlignment="1">
      <alignment vertical="top"/>
    </xf>
    <xf numFmtId="49" fontId="12" fillId="11" borderId="0" xfId="3" applyNumberFormat="1" applyFont="1" applyFill="1" applyBorder="1" applyAlignment="1" applyProtection="1">
      <alignment horizontal="justify" vertical="top" wrapText="1"/>
    </xf>
    <xf numFmtId="0" fontId="9" fillId="4" borderId="16" xfId="0" applyFont="1" applyFill="1" applyBorder="1" applyAlignment="1">
      <alignment horizontal="right" vertical="top"/>
    </xf>
    <xf numFmtId="0" fontId="9" fillId="0" borderId="0" xfId="7" applyFont="1" applyFill="1" applyBorder="1" applyAlignment="1">
      <alignment horizontal="right" vertical="top"/>
    </xf>
    <xf numFmtId="0" fontId="8" fillId="0" borderId="0" xfId="7"/>
    <xf numFmtId="49" fontId="12" fillId="5" borderId="0" xfId="7" applyNumberFormat="1" applyFont="1" applyFill="1" applyBorder="1" applyAlignment="1" applyProtection="1">
      <alignment horizontal="justify" vertical="top"/>
    </xf>
    <xf numFmtId="0" fontId="22" fillId="0" borderId="0" xfId="7" applyFont="1" applyFill="1" applyBorder="1" applyAlignment="1">
      <alignment horizontal="right" vertical="top"/>
    </xf>
    <xf numFmtId="0" fontId="18" fillId="0" borderId="0" xfId="7" applyFont="1" applyFill="1" applyBorder="1" applyAlignment="1">
      <alignment horizontal="right" vertical="top"/>
    </xf>
    <xf numFmtId="49" fontId="27" fillId="15" borderId="16" xfId="3" applyNumberFormat="1" applyFont="1" applyFill="1" applyBorder="1" applyAlignment="1" applyProtection="1">
      <alignment horizontal="justify" vertical="top" wrapText="1"/>
    </xf>
    <xf numFmtId="49" fontId="11" fillId="18" borderId="1" xfId="7" applyNumberFormat="1" applyFont="1" applyFill="1" applyBorder="1" applyAlignment="1" applyProtection="1">
      <alignment horizontal="justify" vertical="top" wrapText="1"/>
    </xf>
    <xf numFmtId="0" fontId="9" fillId="3" borderId="0" xfId="0" applyFont="1" applyFill="1" applyBorder="1" applyAlignment="1">
      <alignment horizontal="right" vertical="center"/>
    </xf>
    <xf numFmtId="0" fontId="9" fillId="4" borderId="16" xfId="0" applyFont="1" applyFill="1" applyBorder="1" applyAlignment="1">
      <alignment horizontal="right" vertical="center"/>
    </xf>
    <xf numFmtId="0" fontId="9" fillId="0" borderId="0" xfId="0" applyFont="1" applyFill="1" applyBorder="1" applyAlignment="1">
      <alignment horizontal="right" vertical="center"/>
    </xf>
    <xf numFmtId="0" fontId="18" fillId="0" borderId="0" xfId="0" applyFont="1" applyFill="1" applyBorder="1" applyAlignment="1">
      <alignment horizontal="right" vertical="center"/>
    </xf>
    <xf numFmtId="0" fontId="9" fillId="0" borderId="17" xfId="0" applyFont="1" applyFill="1" applyBorder="1" applyAlignment="1">
      <alignment horizontal="right" vertical="center"/>
    </xf>
    <xf numFmtId="0" fontId="22" fillId="0" borderId="0" xfId="0" applyFont="1" applyFill="1" applyBorder="1" applyAlignment="1">
      <alignment horizontal="right" vertical="center"/>
    </xf>
    <xf numFmtId="0" fontId="19" fillId="0" borderId="0" xfId="0" applyFont="1" applyFill="1" applyBorder="1" applyAlignment="1">
      <alignment horizontal="right" vertical="center"/>
    </xf>
    <xf numFmtId="0" fontId="16" fillId="0" borderId="0" xfId="0" applyFont="1" applyAlignment="1">
      <alignment horizontal="center" vertical="center"/>
    </xf>
    <xf numFmtId="0" fontId="11" fillId="11" borderId="18" xfId="3" applyFont="1" applyFill="1" applyBorder="1" applyAlignment="1">
      <alignment horizontal="left" vertical="center"/>
    </xf>
    <xf numFmtId="0" fontId="27" fillId="17" borderId="18" xfId="3" applyFont="1" applyFill="1" applyBorder="1" applyAlignment="1">
      <alignment horizontal="center" vertical="center"/>
    </xf>
    <xf numFmtId="0" fontId="10" fillId="0" borderId="18" xfId="3" applyFont="1" applyFill="1" applyBorder="1" applyAlignment="1">
      <alignment horizontal="right" vertical="top"/>
    </xf>
    <xf numFmtId="0" fontId="9" fillId="0" borderId="18" xfId="3" applyFont="1" applyFill="1" applyBorder="1" applyAlignment="1">
      <alignment horizontal="right" vertical="top"/>
    </xf>
    <xf numFmtId="0" fontId="22" fillId="5" borderId="18" xfId="3" applyFont="1" applyFill="1" applyBorder="1" applyAlignment="1">
      <alignment horizontal="right" vertical="center"/>
    </xf>
    <xf numFmtId="0" fontId="22" fillId="0" borderId="18" xfId="3" applyFont="1" applyFill="1" applyBorder="1" applyAlignment="1">
      <alignment horizontal="right" vertical="top"/>
    </xf>
    <xf numFmtId="0" fontId="9" fillId="0" borderId="18" xfId="3" applyFont="1" applyFill="1" applyBorder="1" applyAlignment="1">
      <alignment horizontal="right" vertical="center"/>
    </xf>
    <xf numFmtId="0" fontId="18" fillId="0" borderId="18" xfId="3" applyFont="1" applyFill="1" applyBorder="1" applyAlignment="1">
      <alignment horizontal="right" vertical="top"/>
    </xf>
    <xf numFmtId="0" fontId="21" fillId="0" borderId="18" xfId="3" applyFont="1" applyFill="1" applyBorder="1" applyAlignment="1">
      <alignment horizontal="right" vertical="top"/>
    </xf>
    <xf numFmtId="0" fontId="25" fillId="0" borderId="18" xfId="3" applyFont="1" applyFill="1" applyBorder="1" applyAlignment="1">
      <alignment horizontal="right" vertical="top"/>
    </xf>
    <xf numFmtId="0" fontId="9" fillId="0" borderId="18" xfId="3" applyFont="1" applyFill="1" applyBorder="1" applyAlignment="1">
      <alignment horizontal="right"/>
    </xf>
    <xf numFmtId="0" fontId="0" fillId="0" borderId="18" xfId="0" applyBorder="1"/>
    <xf numFmtId="0" fontId="10" fillId="0" borderId="19" xfId="3" applyFont="1" applyFill="1" applyBorder="1" applyAlignment="1">
      <alignment horizontal="right" vertical="top"/>
    </xf>
    <xf numFmtId="0" fontId="8" fillId="0" borderId="0" xfId="7" applyAlignment="1">
      <alignment vertical="center"/>
    </xf>
    <xf numFmtId="0" fontId="67" fillId="39" borderId="13" xfId="0" applyNumberFormat="1" applyFont="1" applyFill="1" applyBorder="1" applyAlignment="1" applyProtection="1">
      <alignment horizontal="justify" vertical="top" wrapText="1"/>
    </xf>
    <xf numFmtId="0" fontId="67" fillId="39" borderId="14" xfId="0" applyNumberFormat="1" applyFont="1" applyFill="1" applyBorder="1" applyAlignment="1" applyProtection="1">
      <alignment horizontal="justify" vertical="top" wrapText="1"/>
    </xf>
    <xf numFmtId="0" fontId="67" fillId="39" borderId="15" xfId="0" applyNumberFormat="1" applyFont="1" applyFill="1" applyBorder="1" applyAlignment="1" applyProtection="1">
      <alignment horizontal="justify" vertical="top" wrapText="1"/>
    </xf>
    <xf numFmtId="0" fontId="67" fillId="0" borderId="18" xfId="0" applyNumberFormat="1" applyFont="1" applyFill="1" applyBorder="1" applyAlignment="1" applyProtection="1">
      <alignment horizontal="justify" vertical="top" wrapText="1"/>
    </xf>
    <xf numFmtId="0" fontId="67" fillId="39" borderId="0" xfId="0" applyNumberFormat="1" applyFont="1" applyFill="1" applyBorder="1" applyAlignment="1" applyProtection="1">
      <alignment horizontal="left" vertical="top" wrapText="1"/>
    </xf>
    <xf numFmtId="0" fontId="62" fillId="39" borderId="15" xfId="0" applyNumberFormat="1" applyFont="1" applyFill="1" applyBorder="1" applyAlignment="1" applyProtection="1">
      <alignment horizontal="left" vertical="top" wrapText="1" indent="1"/>
    </xf>
    <xf numFmtId="0" fontId="62" fillId="0" borderId="18" xfId="0" applyNumberFormat="1" applyFont="1" applyFill="1" applyBorder="1" applyAlignment="1" applyProtection="1">
      <alignment horizontal="left" vertical="top" wrapText="1" indent="1"/>
    </xf>
    <xf numFmtId="0" fontId="67" fillId="39" borderId="0" xfId="0" applyNumberFormat="1" applyFont="1" applyFill="1" applyBorder="1" applyAlignment="1" applyProtection="1">
      <alignment horizontal="justify" vertical="top" wrapText="1"/>
    </xf>
    <xf numFmtId="0" fontId="67" fillId="39" borderId="18" xfId="0" applyNumberFormat="1" applyFont="1" applyFill="1" applyBorder="1" applyAlignment="1" applyProtection="1">
      <alignment horizontal="justify" vertical="top" wrapText="1"/>
    </xf>
    <xf numFmtId="0" fontId="78" fillId="34" borderId="18" xfId="0" applyNumberFormat="1" applyFont="1" applyFill="1" applyBorder="1" applyAlignment="1" applyProtection="1">
      <alignment horizontal="justify" vertical="top" wrapText="1"/>
    </xf>
    <xf numFmtId="0" fontId="62" fillId="39" borderId="0" xfId="0" applyNumberFormat="1" applyFont="1" applyFill="1" applyBorder="1" applyAlignment="1">
      <alignment horizontal="justify" vertical="top" wrapText="1"/>
    </xf>
    <xf numFmtId="0" fontId="62" fillId="39" borderId="0" xfId="0" applyNumberFormat="1" applyFont="1" applyFill="1" applyBorder="1" applyAlignment="1" applyProtection="1">
      <alignment horizontal="left" vertical="top" wrapText="1"/>
    </xf>
    <xf numFmtId="0" fontId="67" fillId="39" borderId="13" xfId="0" applyNumberFormat="1" applyFont="1" applyFill="1" applyBorder="1" applyAlignment="1" applyProtection="1">
      <alignment horizontal="justify" vertical="top"/>
    </xf>
    <xf numFmtId="0" fontId="90" fillId="0" borderId="0" xfId="0" applyFont="1" applyAlignment="1">
      <alignment vertical="top"/>
    </xf>
    <xf numFmtId="0" fontId="90" fillId="0" borderId="0" xfId="0" applyFont="1" applyAlignment="1">
      <alignment horizontal="center" vertical="top"/>
    </xf>
    <xf numFmtId="0" fontId="91" fillId="19" borderId="0" xfId="0" applyFont="1" applyFill="1" applyAlignment="1">
      <alignment vertical="top"/>
    </xf>
    <xf numFmtId="0" fontId="63" fillId="32" borderId="0" xfId="0" applyFont="1" applyFill="1" applyBorder="1" applyAlignment="1">
      <alignment horizontal="center" vertical="top"/>
    </xf>
    <xf numFmtId="0" fontId="67" fillId="39" borderId="14" xfId="0" applyNumberFormat="1" applyFont="1" applyFill="1" applyBorder="1" applyAlignment="1" applyProtection="1">
      <alignment horizontal="justify" vertical="top"/>
    </xf>
    <xf numFmtId="0" fontId="67" fillId="39" borderId="15" xfId="0" applyNumberFormat="1" applyFont="1" applyFill="1" applyBorder="1" applyAlignment="1" applyProtection="1">
      <alignment horizontal="justify" vertical="top"/>
    </xf>
    <xf numFmtId="0" fontId="67" fillId="0" borderId="35" xfId="0" applyNumberFormat="1" applyFont="1" applyFill="1" applyBorder="1" applyAlignment="1" applyProtection="1">
      <alignment horizontal="justify" vertical="top" wrapText="1"/>
    </xf>
    <xf numFmtId="0" fontId="90" fillId="0" borderId="18" xfId="0" applyFont="1" applyBorder="1" applyAlignment="1">
      <alignment vertical="top"/>
    </xf>
    <xf numFmtId="0" fontId="90" fillId="0" borderId="18" xfId="0" applyFont="1" applyBorder="1" applyAlignment="1">
      <alignment horizontal="center" vertical="top"/>
    </xf>
    <xf numFmtId="0" fontId="91" fillId="19" borderId="18" xfId="0" applyFont="1" applyFill="1" applyBorder="1" applyAlignment="1">
      <alignment vertical="top"/>
    </xf>
    <xf numFmtId="0" fontId="63" fillId="32" borderId="18" xfId="0" applyFont="1" applyFill="1" applyBorder="1" applyAlignment="1">
      <alignment horizontal="center" vertical="top"/>
    </xf>
    <xf numFmtId="0" fontId="91" fillId="19" borderId="0" xfId="0" applyFont="1" applyFill="1" applyBorder="1" applyAlignment="1">
      <alignment horizontal="left" vertical="top"/>
    </xf>
    <xf numFmtId="0" fontId="62" fillId="32" borderId="0" xfId="0" applyFont="1" applyFill="1" applyBorder="1" applyAlignment="1">
      <alignment horizontal="center" vertical="top"/>
    </xf>
    <xf numFmtId="0" fontId="91" fillId="19" borderId="0" xfId="0" applyFont="1" applyFill="1" applyAlignment="1">
      <alignment horizontal="left" vertical="top"/>
    </xf>
    <xf numFmtId="0" fontId="90" fillId="0" borderId="18" xfId="0" applyFont="1" applyFill="1" applyBorder="1" applyAlignment="1">
      <alignment vertical="top"/>
    </xf>
    <xf numFmtId="0" fontId="90" fillId="0" borderId="18" xfId="0" applyFont="1" applyFill="1" applyBorder="1" applyAlignment="1">
      <alignment horizontal="center" vertical="top"/>
    </xf>
    <xf numFmtId="0" fontId="91" fillId="0" borderId="18" xfId="0" applyFont="1" applyFill="1" applyBorder="1" applyAlignment="1">
      <alignment vertical="top"/>
    </xf>
    <xf numFmtId="0" fontId="62" fillId="32" borderId="18" xfId="0" applyFont="1" applyFill="1" applyBorder="1" applyAlignment="1">
      <alignment horizontal="center" vertical="top"/>
    </xf>
    <xf numFmtId="0" fontId="62" fillId="0" borderId="35" xfId="0" applyNumberFormat="1" applyFont="1" applyFill="1" applyBorder="1" applyAlignment="1" applyProtection="1">
      <alignment horizontal="left" vertical="top" wrapText="1" indent="1"/>
    </xf>
    <xf numFmtId="0" fontId="62" fillId="0" borderId="35" xfId="0" applyNumberFormat="1" applyFont="1" applyFill="1" applyBorder="1" applyAlignment="1" applyProtection="1">
      <alignment horizontal="justify" vertical="top" wrapText="1"/>
    </xf>
    <xf numFmtId="0" fontId="62" fillId="39" borderId="18" xfId="0" applyNumberFormat="1" applyFont="1" applyFill="1" applyBorder="1" applyAlignment="1" applyProtection="1">
      <alignment horizontal="justify" vertical="top"/>
    </xf>
    <xf numFmtId="0" fontId="73" fillId="32" borderId="18" xfId="0" applyFont="1" applyFill="1" applyBorder="1" applyAlignment="1">
      <alignment horizontal="center" vertical="top"/>
    </xf>
    <xf numFmtId="0" fontId="73" fillId="32" borderId="0" xfId="0" applyFont="1" applyFill="1" applyBorder="1" applyAlignment="1">
      <alignment horizontal="center" vertical="top"/>
    </xf>
    <xf numFmtId="0" fontId="59" fillId="19" borderId="0" xfId="0" applyFont="1" applyFill="1" applyBorder="1" applyAlignment="1" applyProtection="1">
      <alignment horizontal="left" vertical="top"/>
    </xf>
    <xf numFmtId="0" fontId="67" fillId="0" borderId="35" xfId="0" applyNumberFormat="1" applyFont="1" applyFill="1" applyBorder="1" applyAlignment="1">
      <alignment horizontal="justify" vertical="top" wrapText="1"/>
    </xf>
    <xf numFmtId="0" fontId="5" fillId="39" borderId="18" xfId="0" applyNumberFormat="1" applyFont="1" applyFill="1" applyBorder="1" applyAlignment="1">
      <alignment horizontal="left" vertical="top" indent="1"/>
    </xf>
    <xf numFmtId="0" fontId="5" fillId="39" borderId="18" xfId="0" applyNumberFormat="1" applyFont="1" applyFill="1" applyBorder="1" applyAlignment="1">
      <alignment horizontal="justify" vertical="top" wrapText="1"/>
    </xf>
    <xf numFmtId="0" fontId="75" fillId="32" borderId="0" xfId="0" applyFont="1" applyFill="1" applyBorder="1" applyAlignment="1">
      <alignment horizontal="center" vertical="top"/>
    </xf>
    <xf numFmtId="0" fontId="67" fillId="39" borderId="18" xfId="0" applyNumberFormat="1" applyFont="1" applyFill="1" applyBorder="1" applyAlignment="1" applyProtection="1">
      <alignment horizontal="justify" vertical="top"/>
    </xf>
    <xf numFmtId="0" fontId="62" fillId="39" borderId="0" xfId="0" applyNumberFormat="1" applyFont="1" applyFill="1" applyBorder="1" applyAlignment="1" applyProtection="1">
      <alignment horizontal="justify" vertical="top"/>
    </xf>
    <xf numFmtId="0" fontId="91" fillId="19" borderId="0" xfId="0" applyFont="1" applyFill="1" applyBorder="1" applyAlignment="1" applyProtection="1">
      <alignment horizontal="left" vertical="top"/>
    </xf>
    <xf numFmtId="0" fontId="85" fillId="32" borderId="0" xfId="0" applyFont="1" applyFill="1" applyBorder="1" applyAlignment="1">
      <alignment horizontal="center" vertical="top"/>
    </xf>
    <xf numFmtId="0" fontId="68" fillId="0" borderId="35" xfId="0" applyNumberFormat="1" applyFont="1" applyFill="1" applyBorder="1" applyAlignment="1" applyProtection="1">
      <alignment horizontal="left" vertical="top" wrapText="1" indent="1"/>
    </xf>
    <xf numFmtId="0" fontId="97" fillId="0" borderId="0" xfId="0" applyFont="1" applyAlignment="1">
      <alignment vertical="top"/>
    </xf>
    <xf numFmtId="0" fontId="97" fillId="0" borderId="0" xfId="0" applyFont="1" applyAlignment="1">
      <alignment horizontal="center" vertical="top"/>
    </xf>
    <xf numFmtId="0" fontId="62" fillId="19" borderId="0" xfId="0" applyFont="1" applyFill="1" applyAlignment="1">
      <alignment vertical="top"/>
    </xf>
    <xf numFmtId="0" fontId="62" fillId="39" borderId="13" xfId="0" applyNumberFormat="1" applyFont="1" applyFill="1" applyBorder="1" applyAlignment="1" applyProtection="1">
      <alignment horizontal="justify" vertical="top"/>
    </xf>
    <xf numFmtId="0" fontId="97" fillId="0" borderId="18" xfId="0" applyFont="1" applyBorder="1" applyAlignment="1">
      <alignment vertical="top"/>
    </xf>
    <xf numFmtId="0" fontId="97" fillId="0" borderId="18" xfId="0" applyFont="1" applyBorder="1" applyAlignment="1">
      <alignment horizontal="center" vertical="top"/>
    </xf>
    <xf numFmtId="0" fontId="62" fillId="19" borderId="18" xfId="0" applyFont="1" applyFill="1" applyBorder="1" applyAlignment="1">
      <alignment vertical="top"/>
    </xf>
    <xf numFmtId="0" fontId="81" fillId="39" borderId="14" xfId="0" applyNumberFormat="1" applyFont="1" applyFill="1" applyBorder="1" applyAlignment="1" applyProtection="1">
      <alignment horizontal="justify" vertical="top"/>
    </xf>
    <xf numFmtId="0" fontId="36" fillId="0" borderId="0" xfId="0" applyFont="1"/>
    <xf numFmtId="0" fontId="8" fillId="6" borderId="16" xfId="0" applyFont="1" applyFill="1" applyBorder="1" applyAlignment="1">
      <alignment horizontal="right" vertical="top"/>
    </xf>
    <xf numFmtId="0" fontId="67" fillId="39" borderId="40" xfId="0" applyNumberFormat="1" applyFont="1" applyFill="1" applyBorder="1" applyAlignment="1" applyProtection="1">
      <alignment horizontal="justify" vertical="top" wrapText="1"/>
    </xf>
    <xf numFmtId="0" fontId="67" fillId="39" borderId="41" xfId="0" applyNumberFormat="1" applyFont="1" applyFill="1" applyBorder="1" applyAlignment="1" applyProtection="1">
      <alignment horizontal="justify" vertical="top" wrapText="1"/>
    </xf>
    <xf numFmtId="0" fontId="67" fillId="39" borderId="42" xfId="0" applyNumberFormat="1" applyFont="1" applyFill="1" applyBorder="1" applyAlignment="1" applyProtection="1">
      <alignment horizontal="justify" vertical="top" wrapText="1"/>
    </xf>
    <xf numFmtId="0" fontId="67" fillId="39" borderId="32" xfId="0" applyNumberFormat="1" applyFont="1" applyFill="1" applyBorder="1" applyAlignment="1" applyProtection="1">
      <alignment horizontal="left" vertical="top" wrapText="1"/>
    </xf>
    <xf numFmtId="0" fontId="62" fillId="39" borderId="42" xfId="0" applyNumberFormat="1" applyFont="1" applyFill="1" applyBorder="1" applyAlignment="1" applyProtection="1">
      <alignment horizontal="left" vertical="top" wrapText="1" indent="1"/>
    </xf>
    <xf numFmtId="0" fontId="67" fillId="39" borderId="32" xfId="0" applyNumberFormat="1" applyFont="1" applyFill="1" applyBorder="1" applyAlignment="1" applyProtection="1">
      <alignment horizontal="justify" vertical="top" wrapText="1"/>
    </xf>
    <xf numFmtId="0" fontId="67" fillId="0" borderId="35" xfId="0" applyNumberFormat="1" applyFont="1" applyFill="1" applyBorder="1" applyAlignment="1" applyProtection="1">
      <alignment horizontal="justify" vertical="center" wrapText="1"/>
    </xf>
    <xf numFmtId="0" fontId="67" fillId="39" borderId="35" xfId="0" applyNumberFormat="1" applyFont="1" applyFill="1" applyBorder="1" applyAlignment="1" applyProtection="1">
      <alignment horizontal="justify" vertical="top" wrapText="1"/>
    </xf>
    <xf numFmtId="0" fontId="62" fillId="39" borderId="35" xfId="0" applyNumberFormat="1" applyFont="1" applyFill="1" applyBorder="1" applyAlignment="1" applyProtection="1">
      <alignment horizontal="justify" vertical="top" wrapText="1"/>
    </xf>
    <xf numFmtId="0" fontId="62" fillId="39" borderId="32" xfId="0" applyNumberFormat="1" applyFont="1" applyFill="1" applyBorder="1" applyAlignment="1" applyProtection="1">
      <alignment horizontal="left" vertical="top" wrapText="1" indent="1"/>
    </xf>
    <xf numFmtId="0" fontId="62" fillId="39" borderId="35" xfId="0" applyNumberFormat="1" applyFont="1" applyFill="1" applyBorder="1" applyAlignment="1" applyProtection="1">
      <alignment horizontal="left" vertical="top" wrapText="1"/>
    </xf>
    <xf numFmtId="0" fontId="62" fillId="39" borderId="35" xfId="0" applyNumberFormat="1" applyFont="1" applyFill="1" applyBorder="1" applyAlignment="1">
      <alignment horizontal="justify" vertical="top" wrapText="1"/>
    </xf>
    <xf numFmtId="0" fontId="62" fillId="39" borderId="32" xfId="0" applyNumberFormat="1" applyFont="1" applyFill="1" applyBorder="1" applyAlignment="1">
      <alignment horizontal="justify" vertical="top" wrapText="1"/>
    </xf>
    <xf numFmtId="0" fontId="62" fillId="39" borderId="32" xfId="0" applyNumberFormat="1" applyFont="1" applyFill="1" applyBorder="1" applyAlignment="1" applyProtection="1">
      <alignment horizontal="justify" vertical="top" wrapText="1"/>
    </xf>
    <xf numFmtId="0" fontId="62" fillId="39" borderId="32" xfId="0" applyNumberFormat="1" applyFont="1" applyFill="1" applyBorder="1" applyAlignment="1" applyProtection="1">
      <alignment horizontal="left" vertical="top" wrapText="1"/>
    </xf>
    <xf numFmtId="0" fontId="62" fillId="39" borderId="40" xfId="0" applyNumberFormat="1" applyFont="1" applyFill="1" applyBorder="1" applyAlignment="1" applyProtection="1">
      <alignment horizontal="justify" vertical="top" wrapText="1"/>
    </xf>
    <xf numFmtId="0" fontId="81" fillId="39" borderId="41" xfId="0" applyNumberFormat="1" applyFont="1" applyFill="1" applyBorder="1" applyAlignment="1" applyProtection="1">
      <alignment horizontal="justify" vertical="top" wrapText="1"/>
    </xf>
    <xf numFmtId="0" fontId="62" fillId="0" borderId="26" xfId="0" applyFont="1" applyBorder="1" applyAlignment="1">
      <alignment horizontal="center"/>
    </xf>
    <xf numFmtId="0" fontId="62" fillId="0" borderId="18" xfId="0" applyNumberFormat="1" applyFont="1" applyFill="1" applyBorder="1" applyAlignment="1" applyProtection="1">
      <alignment horizontal="center" vertical="top" wrapText="1"/>
    </xf>
    <xf numFmtId="0" fontId="63" fillId="0" borderId="18" xfId="0" applyFont="1" applyFill="1" applyBorder="1" applyAlignment="1">
      <alignment horizontal="center" vertical="top"/>
    </xf>
    <xf numFmtId="0" fontId="62" fillId="0" borderId="18" xfId="0" applyFont="1" applyFill="1" applyBorder="1" applyAlignment="1">
      <alignment horizontal="center" vertical="top"/>
    </xf>
    <xf numFmtId="0" fontId="62" fillId="0" borderId="18" xfId="0" applyNumberFormat="1" applyFont="1" applyFill="1" applyBorder="1" applyAlignment="1" applyProtection="1">
      <alignment horizontal="justify" vertical="top"/>
    </xf>
    <xf numFmtId="0" fontId="73" fillId="0" borderId="18" xfId="0" applyFont="1" applyFill="1" applyBorder="1" applyAlignment="1">
      <alignment horizontal="center" vertical="top"/>
    </xf>
    <xf numFmtId="0" fontId="73" fillId="0" borderId="18" xfId="0" applyNumberFormat="1" applyFont="1" applyFill="1" applyBorder="1" applyAlignment="1" applyProtection="1">
      <alignment horizontal="left" vertical="top" indent="3"/>
    </xf>
    <xf numFmtId="0" fontId="68" fillId="0" borderId="35" xfId="0" applyNumberFormat="1" applyFont="1" applyFill="1" applyBorder="1" applyAlignment="1" applyProtection="1">
      <alignment horizontal="left" vertical="top" wrapText="1"/>
    </xf>
    <xf numFmtId="0" fontId="73" fillId="0" borderId="18" xfId="0" applyNumberFormat="1" applyFont="1" applyFill="1" applyBorder="1" applyAlignment="1" applyProtection="1">
      <alignment horizontal="left" vertical="top" wrapText="1" indent="1"/>
    </xf>
    <xf numFmtId="0" fontId="73" fillId="0" borderId="18" xfId="0" applyNumberFormat="1" applyFont="1" applyFill="1" applyBorder="1" applyAlignment="1" applyProtection="1">
      <alignment horizontal="left" vertical="top" indent="1"/>
    </xf>
    <xf numFmtId="0" fontId="68" fillId="0" borderId="35" xfId="0" applyNumberFormat="1" applyFont="1" applyFill="1" applyBorder="1" applyAlignment="1" applyProtection="1">
      <alignment horizontal="left" vertical="top" wrapText="1" indent="2"/>
    </xf>
    <xf numFmtId="0" fontId="62" fillId="0" borderId="18" xfId="0" applyNumberFormat="1" applyFont="1" applyFill="1" applyBorder="1" applyAlignment="1" applyProtection="1">
      <alignment horizontal="left" vertical="top" indent="1"/>
    </xf>
    <xf numFmtId="0" fontId="63" fillId="0" borderId="43" xfId="0" applyFont="1" applyFill="1" applyBorder="1" applyAlignment="1">
      <alignment horizontal="center" vertical="top"/>
    </xf>
    <xf numFmtId="0" fontId="63" fillId="0" borderId="43" xfId="0" applyNumberFormat="1" applyFont="1" applyFill="1" applyBorder="1" applyAlignment="1">
      <alignment horizontal="center" vertical="top"/>
    </xf>
    <xf numFmtId="0" fontId="70" fillId="0" borderId="43" xfId="0" applyFont="1" applyFill="1" applyBorder="1" applyAlignment="1">
      <alignment horizontal="center" vertical="top"/>
    </xf>
    <xf numFmtId="0" fontId="70" fillId="0" borderId="43" xfId="0" applyNumberFormat="1" applyFont="1" applyFill="1" applyBorder="1" applyAlignment="1">
      <alignment horizontal="center" vertical="top"/>
    </xf>
    <xf numFmtId="0" fontId="63" fillId="0" borderId="46" xfId="0" applyNumberFormat="1" applyFont="1" applyFill="1" applyBorder="1" applyAlignment="1">
      <alignment horizontal="center" vertical="top"/>
    </xf>
    <xf numFmtId="0" fontId="63" fillId="0" borderId="46" xfId="0" applyFont="1" applyFill="1" applyBorder="1" applyAlignment="1">
      <alignment horizontal="center" vertical="top"/>
    </xf>
    <xf numFmtId="0" fontId="62" fillId="0" borderId="46" xfId="0" applyNumberFormat="1" applyFont="1" applyFill="1" applyBorder="1" applyAlignment="1" applyProtection="1">
      <alignment horizontal="center" vertical="top" wrapText="1"/>
    </xf>
    <xf numFmtId="0" fontId="70" fillId="0" borderId="46" xfId="0" applyFont="1" applyFill="1" applyBorder="1" applyAlignment="1">
      <alignment horizontal="center" vertical="top"/>
    </xf>
    <xf numFmtId="0" fontId="70" fillId="0" borderId="46" xfId="0" applyNumberFormat="1" applyFont="1" applyFill="1" applyBorder="1" applyAlignment="1">
      <alignment horizontal="center" vertical="top"/>
    </xf>
    <xf numFmtId="0" fontId="73" fillId="0" borderId="46" xfId="0" applyNumberFormat="1" applyFont="1" applyFill="1" applyBorder="1" applyAlignment="1">
      <alignment horizontal="center" vertical="top"/>
    </xf>
    <xf numFmtId="0" fontId="73" fillId="0" borderId="46" xfId="0" applyFont="1" applyFill="1" applyBorder="1" applyAlignment="1">
      <alignment horizontal="center" vertical="top"/>
    </xf>
    <xf numFmtId="0" fontId="73" fillId="0" borderId="43" xfId="0" applyFont="1" applyFill="1" applyBorder="1" applyAlignment="1">
      <alignment horizontal="center" vertical="top"/>
    </xf>
    <xf numFmtId="0" fontId="73" fillId="0" borderId="43" xfId="0" applyNumberFormat="1" applyFont="1" applyFill="1" applyBorder="1" applyAlignment="1">
      <alignment horizontal="center" vertical="top"/>
    </xf>
    <xf numFmtId="0" fontId="62" fillId="0" borderId="46" xfId="0" applyNumberFormat="1" applyFont="1" applyFill="1" applyBorder="1" applyAlignment="1">
      <alignment horizontal="center" vertical="top"/>
    </xf>
    <xf numFmtId="0" fontId="75" fillId="0" borderId="43" xfId="0" applyFont="1" applyFill="1" applyBorder="1" applyAlignment="1">
      <alignment horizontal="center" vertical="top"/>
    </xf>
    <xf numFmtId="0" fontId="75" fillId="0" borderId="43" xfId="0" applyNumberFormat="1" applyFont="1" applyFill="1" applyBorder="1" applyAlignment="1">
      <alignment horizontal="center" vertical="top"/>
    </xf>
    <xf numFmtId="0" fontId="85" fillId="0" borderId="43" xfId="0" applyFont="1" applyFill="1" applyBorder="1" applyAlignment="1">
      <alignment horizontal="center" vertical="top"/>
    </xf>
    <xf numFmtId="0" fontId="85" fillId="0" borderId="43" xfId="0" applyNumberFormat="1" applyFont="1" applyFill="1" applyBorder="1" applyAlignment="1">
      <alignment horizontal="center" vertical="top"/>
    </xf>
    <xf numFmtId="0" fontId="62" fillId="0" borderId="46" xfId="0" applyFont="1" applyFill="1" applyBorder="1" applyAlignment="1">
      <alignment horizontal="center" vertical="top"/>
    </xf>
    <xf numFmtId="0" fontId="62" fillId="0" borderId="43" xfId="0" applyFont="1" applyFill="1" applyBorder="1" applyAlignment="1">
      <alignment horizontal="center" vertical="top"/>
    </xf>
    <xf numFmtId="0" fontId="62" fillId="0" borderId="43" xfId="0" applyNumberFormat="1" applyFont="1" applyFill="1" applyBorder="1" applyAlignment="1">
      <alignment horizontal="center" vertical="top"/>
    </xf>
    <xf numFmtId="0" fontId="67" fillId="0" borderId="18" xfId="0" applyNumberFormat="1" applyFont="1" applyFill="1" applyBorder="1" applyAlignment="1">
      <alignment horizontal="justify" vertical="top" wrapText="1"/>
    </xf>
    <xf numFmtId="0" fontId="67" fillId="0" borderId="18" xfId="0" applyNumberFormat="1" applyFont="1" applyFill="1" applyBorder="1" applyAlignment="1" applyProtection="1">
      <alignment horizontal="justify" vertical="top"/>
    </xf>
    <xf numFmtId="0" fontId="73" fillId="0" borderId="18" xfId="0" applyNumberFormat="1" applyFont="1" applyFill="1" applyBorder="1" applyAlignment="1" applyProtection="1">
      <alignment horizontal="justify" vertical="top"/>
    </xf>
    <xf numFmtId="0" fontId="62" fillId="0" borderId="35" xfId="0" applyNumberFormat="1" applyFont="1" applyFill="1" applyBorder="1" applyAlignment="1">
      <alignment horizontal="justify" vertical="top" wrapText="1"/>
    </xf>
    <xf numFmtId="0" fontId="68" fillId="0" borderId="35" xfId="0" applyNumberFormat="1" applyFont="1" applyFill="1" applyBorder="1" applyAlignment="1">
      <alignment horizontal="justify" vertical="top" wrapText="1"/>
    </xf>
    <xf numFmtId="0" fontId="70" fillId="0" borderId="18" xfId="0" applyNumberFormat="1" applyFont="1" applyFill="1" applyBorder="1" applyAlignment="1">
      <alignment horizontal="justify" vertical="top"/>
    </xf>
    <xf numFmtId="0" fontId="67" fillId="0" borderId="18" xfId="0" applyNumberFormat="1" applyFont="1" applyFill="1" applyBorder="1" applyAlignment="1">
      <alignment horizontal="justify" vertical="top"/>
    </xf>
    <xf numFmtId="0" fontId="73" fillId="0" borderId="18" xfId="0" applyNumberFormat="1" applyFont="1" applyFill="1" applyBorder="1" applyAlignment="1" applyProtection="1">
      <alignment horizontal="justify" vertical="top" wrapText="1"/>
    </xf>
    <xf numFmtId="0" fontId="62" fillId="0" borderId="18" xfId="0" applyNumberFormat="1" applyFont="1" applyFill="1" applyBorder="1" applyAlignment="1">
      <alignment horizontal="justify" vertical="top" wrapText="1"/>
    </xf>
    <xf numFmtId="49" fontId="65" fillId="15" borderId="0" xfId="3" applyNumberFormat="1" applyFont="1" applyFill="1" applyBorder="1" applyAlignment="1" applyProtection="1">
      <alignment horizontal="justify" vertical="top" wrapText="1"/>
    </xf>
    <xf numFmtId="49" fontId="65" fillId="15" borderId="0" xfId="3" applyNumberFormat="1" applyFont="1" applyFill="1" applyBorder="1" applyAlignment="1" applyProtection="1">
      <alignment horizontal="center" vertical="top" wrapText="1"/>
    </xf>
    <xf numFmtId="0" fontId="100" fillId="15" borderId="0" xfId="3" applyFont="1" applyFill="1" applyBorder="1" applyAlignment="1">
      <alignment vertical="top"/>
    </xf>
    <xf numFmtId="0" fontId="60" fillId="15" borderId="26" xfId="3" applyFont="1" applyFill="1" applyBorder="1" applyAlignment="1">
      <alignment horizontal="center" vertical="top" wrapText="1"/>
    </xf>
    <xf numFmtId="0" fontId="67" fillId="0" borderId="25" xfId="3" applyFont="1" applyFill="1" applyBorder="1" applyAlignment="1">
      <alignment horizontal="justify" vertical="top" wrapText="1"/>
    </xf>
    <xf numFmtId="0" fontId="91" fillId="0" borderId="25" xfId="3" applyFont="1" applyFill="1" applyBorder="1" applyAlignment="1" applyProtection="1">
      <alignment horizontal="left" vertical="top"/>
    </xf>
    <xf numFmtId="0" fontId="91" fillId="0" borderId="25" xfId="3" applyFont="1" applyFill="1" applyBorder="1" applyAlignment="1" applyProtection="1">
      <alignment horizontal="center" vertical="top"/>
    </xf>
    <xf numFmtId="0" fontId="91" fillId="19" borderId="25" xfId="3" applyFont="1" applyFill="1" applyBorder="1" applyAlignment="1" applyProtection="1">
      <alignment horizontal="left" vertical="top"/>
    </xf>
    <xf numFmtId="0" fontId="77" fillId="2" borderId="37" xfId="3" applyFont="1" applyFill="1" applyBorder="1" applyAlignment="1">
      <alignment horizontal="center" vertical="top"/>
    </xf>
    <xf numFmtId="0" fontId="63" fillId="0" borderId="37" xfId="3" applyFont="1" applyFill="1" applyBorder="1" applyAlignment="1">
      <alignment horizontal="center" vertical="top"/>
    </xf>
    <xf numFmtId="0" fontId="67" fillId="0" borderId="22" xfId="3" applyFont="1" applyFill="1" applyBorder="1" applyAlignment="1">
      <alignment horizontal="justify" vertical="top" wrapText="1"/>
    </xf>
    <xf numFmtId="0" fontId="91" fillId="0" borderId="22" xfId="3" applyFont="1" applyFill="1" applyBorder="1" applyAlignment="1" applyProtection="1">
      <alignment horizontal="left" vertical="top"/>
    </xf>
    <xf numFmtId="0" fontId="91" fillId="0" borderId="22" xfId="3" applyFont="1" applyFill="1" applyBorder="1" applyAlignment="1" applyProtection="1">
      <alignment horizontal="center" vertical="top"/>
    </xf>
    <xf numFmtId="0" fontId="91" fillId="19" borderId="22" xfId="3" applyFont="1" applyFill="1" applyBorder="1" applyAlignment="1" applyProtection="1">
      <alignment horizontal="left" vertical="top"/>
    </xf>
    <xf numFmtId="0" fontId="77" fillId="2" borderId="38" xfId="3" applyFont="1" applyFill="1" applyBorder="1" applyAlignment="1">
      <alignment horizontal="center" vertical="top"/>
    </xf>
    <xf numFmtId="0" fontId="63" fillId="0" borderId="38" xfId="3" applyFont="1" applyFill="1" applyBorder="1" applyAlignment="1">
      <alignment horizontal="center" vertical="top"/>
    </xf>
    <xf numFmtId="0" fontId="67" fillId="0" borderId="30" xfId="3" applyFont="1" applyFill="1" applyBorder="1" applyAlignment="1">
      <alignment horizontal="justify" vertical="top" wrapText="1"/>
    </xf>
    <xf numFmtId="0" fontId="91" fillId="0" borderId="30" xfId="3" applyFont="1" applyFill="1" applyBorder="1" applyAlignment="1" applyProtection="1">
      <alignment horizontal="left" vertical="top"/>
    </xf>
    <xf numFmtId="0" fontId="91" fillId="0" borderId="30" xfId="3" applyFont="1" applyFill="1" applyBorder="1" applyAlignment="1" applyProtection="1">
      <alignment horizontal="center" vertical="top"/>
    </xf>
    <xf numFmtId="0" fontId="91" fillId="19" borderId="30" xfId="3" applyFont="1" applyFill="1" applyBorder="1" applyAlignment="1" applyProtection="1">
      <alignment horizontal="left" vertical="top"/>
    </xf>
    <xf numFmtId="0" fontId="77" fillId="2" borderId="39" xfId="3" applyFont="1" applyFill="1" applyBorder="1" applyAlignment="1">
      <alignment horizontal="center" vertical="top"/>
    </xf>
    <xf numFmtId="0" fontId="63" fillId="0" borderId="39" xfId="3" applyFont="1" applyFill="1" applyBorder="1" applyAlignment="1">
      <alignment horizontal="center" vertical="top"/>
    </xf>
    <xf numFmtId="0" fontId="57" fillId="42" borderId="25" xfId="3" applyFont="1" applyFill="1" applyBorder="1" applyAlignment="1" applyProtection="1">
      <alignment horizontal="left" vertical="top" wrapText="1"/>
    </xf>
    <xf numFmtId="0" fontId="62" fillId="42" borderId="25" xfId="3" applyFont="1" applyFill="1" applyBorder="1" applyAlignment="1" applyProtection="1">
      <alignment horizontal="left" vertical="top"/>
    </xf>
    <xf numFmtId="0" fontId="62" fillId="42" borderId="25" xfId="3" applyFont="1" applyFill="1" applyBorder="1" applyAlignment="1" applyProtection="1">
      <alignment horizontal="center" vertical="top"/>
    </xf>
    <xf numFmtId="0" fontId="62" fillId="42" borderId="37" xfId="3" applyFont="1" applyFill="1" applyBorder="1" applyAlignment="1">
      <alignment horizontal="center" vertical="top"/>
    </xf>
    <xf numFmtId="0" fontId="67" fillId="0" borderId="24" xfId="3" applyFont="1" applyFill="1" applyBorder="1" applyAlignment="1">
      <alignment horizontal="justify" vertical="top" wrapText="1"/>
    </xf>
    <xf numFmtId="0" fontId="91" fillId="0" borderId="24" xfId="3" applyFont="1" applyFill="1" applyBorder="1" applyAlignment="1" applyProtection="1">
      <alignment horizontal="left" vertical="top"/>
    </xf>
    <xf numFmtId="0" fontId="67" fillId="2" borderId="31" xfId="3" applyFont="1" applyFill="1" applyBorder="1" applyAlignment="1">
      <alignment horizontal="center" vertical="top"/>
    </xf>
    <xf numFmtId="0" fontId="70" fillId="0" borderId="18" xfId="3" applyFont="1" applyFill="1" applyBorder="1" applyAlignment="1">
      <alignment horizontal="justify" vertical="top" wrapText="1"/>
    </xf>
    <xf numFmtId="0" fontId="91" fillId="0" borderId="18" xfId="3" applyFont="1" applyFill="1" applyBorder="1" applyAlignment="1" applyProtection="1">
      <alignment horizontal="left" vertical="top"/>
    </xf>
    <xf numFmtId="0" fontId="91" fillId="0" borderId="18" xfId="3" applyFont="1" applyFill="1" applyBorder="1" applyAlignment="1" applyProtection="1">
      <alignment horizontal="center" vertical="top"/>
    </xf>
    <xf numFmtId="0" fontId="70" fillId="2" borderId="27" xfId="3" applyFont="1" applyFill="1" applyBorder="1" applyAlignment="1">
      <alignment horizontal="center" vertical="top"/>
    </xf>
    <xf numFmtId="0" fontId="67" fillId="0" borderId="18" xfId="3" applyFont="1" applyFill="1" applyBorder="1" applyAlignment="1">
      <alignment horizontal="justify" vertical="top" wrapText="1"/>
    </xf>
    <xf numFmtId="0" fontId="67" fillId="0" borderId="27" xfId="3" applyFont="1" applyFill="1" applyBorder="1" applyAlignment="1">
      <alignment horizontal="center" vertical="top"/>
    </xf>
    <xf numFmtId="0" fontId="62" fillId="0" borderId="27" xfId="3" applyFont="1" applyFill="1" applyBorder="1" applyAlignment="1">
      <alignment horizontal="center" vertical="top"/>
    </xf>
    <xf numFmtId="0" fontId="62" fillId="42" borderId="27" xfId="3" applyFont="1" applyFill="1" applyBorder="1" applyAlignment="1">
      <alignment horizontal="center" vertical="top"/>
    </xf>
    <xf numFmtId="0" fontId="62" fillId="0" borderId="18" xfId="3" applyFont="1" applyFill="1" applyBorder="1" applyAlignment="1">
      <alignment horizontal="justify" vertical="top" wrapText="1"/>
    </xf>
    <xf numFmtId="0" fontId="75" fillId="2" borderId="27" xfId="3" applyFont="1" applyFill="1" applyBorder="1" applyAlignment="1">
      <alignment horizontal="center" vertical="top"/>
    </xf>
    <xf numFmtId="0" fontId="75" fillId="0" borderId="27" xfId="3" applyFont="1" applyFill="1" applyBorder="1" applyAlignment="1">
      <alignment horizontal="center" vertical="top"/>
    </xf>
    <xf numFmtId="0" fontId="81" fillId="0" borderId="18" xfId="3" applyFont="1" applyFill="1" applyBorder="1" applyAlignment="1">
      <alignment horizontal="justify" vertical="top" wrapText="1"/>
    </xf>
    <xf numFmtId="0" fontId="63" fillId="31" borderId="27" xfId="3" applyFont="1" applyFill="1" applyBorder="1" applyAlignment="1">
      <alignment horizontal="center" vertical="top"/>
    </xf>
    <xf numFmtId="0" fontId="63" fillId="0" borderId="27" xfId="3" applyFont="1" applyFill="1" applyBorder="1" applyAlignment="1">
      <alignment horizontal="center" vertical="top"/>
    </xf>
    <xf numFmtId="0" fontId="77" fillId="2" borderId="27" xfId="3" applyFont="1" applyFill="1" applyBorder="1" applyAlignment="1">
      <alignment horizontal="center" vertical="top"/>
    </xf>
    <xf numFmtId="0" fontId="73" fillId="2" borderId="27" xfId="3" applyFont="1" applyFill="1" applyBorder="1" applyAlignment="1">
      <alignment horizontal="center" vertical="top"/>
    </xf>
    <xf numFmtId="0" fontId="73" fillId="0" borderId="27" xfId="3" applyFont="1" applyFill="1" applyBorder="1" applyAlignment="1">
      <alignment horizontal="center" vertical="top"/>
    </xf>
    <xf numFmtId="0" fontId="77" fillId="0" borderId="27" xfId="3" applyFont="1" applyFill="1" applyBorder="1" applyAlignment="1">
      <alignment horizontal="center" vertical="top"/>
    </xf>
    <xf numFmtId="0" fontId="67" fillId="2" borderId="27" xfId="3" applyFont="1" applyFill="1" applyBorder="1" applyAlignment="1">
      <alignment horizontal="center" vertical="top"/>
    </xf>
    <xf numFmtId="0" fontId="62" fillId="0" borderId="27" xfId="3" applyFont="1" applyFill="1" applyBorder="1" applyAlignment="1">
      <alignment horizontal="center" vertical="top" wrapText="1"/>
    </xf>
    <xf numFmtId="0" fontId="63" fillId="26" borderId="27" xfId="3" applyFont="1" applyFill="1" applyBorder="1" applyAlignment="1">
      <alignment horizontal="center" vertical="top"/>
    </xf>
    <xf numFmtId="0" fontId="63" fillId="2" borderId="27" xfId="3" applyFont="1" applyFill="1" applyBorder="1" applyAlignment="1">
      <alignment horizontal="center" vertical="top"/>
    </xf>
    <xf numFmtId="0" fontId="73" fillId="26" borderId="27" xfId="3" applyFont="1" applyFill="1" applyBorder="1" applyAlignment="1">
      <alignment horizontal="center" vertical="top"/>
    </xf>
    <xf numFmtId="0" fontId="78" fillId="0" borderId="18" xfId="0" applyNumberFormat="1" applyFont="1" applyFill="1" applyBorder="1" applyAlignment="1" applyProtection="1">
      <alignment horizontal="justify" vertical="top" wrapText="1"/>
    </xf>
    <xf numFmtId="0" fontId="58" fillId="0" borderId="0" xfId="0" applyFont="1" applyAlignment="1"/>
    <xf numFmtId="0" fontId="58" fillId="0" borderId="0" xfId="0" applyFont="1" applyAlignment="1">
      <alignment horizontal="center"/>
    </xf>
    <xf numFmtId="0" fontId="58" fillId="19" borderId="0" xfId="0" applyFont="1" applyFill="1" applyAlignment="1"/>
    <xf numFmtId="0" fontId="36" fillId="0" borderId="26" xfId="0" applyFont="1" applyBorder="1"/>
    <xf numFmtId="0" fontId="73" fillId="0" borderId="18" xfId="3" applyFont="1" applyFill="1" applyBorder="1" applyAlignment="1">
      <alignment horizontal="left" vertical="top" wrapText="1"/>
    </xf>
    <xf numFmtId="49" fontId="67" fillId="0" borderId="18" xfId="3" applyNumberFormat="1" applyFont="1" applyFill="1" applyBorder="1" applyAlignment="1">
      <alignment horizontal="justify" vertical="top" wrapText="1"/>
    </xf>
    <xf numFmtId="0" fontId="73" fillId="0" borderId="18" xfId="3" applyFont="1" applyFill="1" applyBorder="1" applyAlignment="1">
      <alignment horizontal="justify" vertical="top" wrapText="1"/>
    </xf>
    <xf numFmtId="0" fontId="63" fillId="31" borderId="26" xfId="3" applyFont="1" applyFill="1" applyBorder="1" applyAlignment="1">
      <alignment horizontal="center" vertical="top"/>
    </xf>
    <xf numFmtId="2" fontId="67" fillId="0" borderId="18" xfId="3" applyNumberFormat="1" applyFont="1" applyFill="1" applyBorder="1" applyAlignment="1">
      <alignment horizontal="justify" vertical="top" wrapText="1"/>
    </xf>
    <xf numFmtId="49" fontId="67" fillId="0" borderId="0" xfId="3" applyNumberFormat="1" applyFont="1" applyFill="1" applyBorder="1" applyAlignment="1">
      <alignment horizontal="justify" vertical="top" wrapText="1"/>
    </xf>
    <xf numFmtId="0" fontId="67" fillId="0" borderId="26" xfId="3" applyFont="1" applyFill="1" applyBorder="1" applyAlignment="1">
      <alignment horizontal="center" vertical="top"/>
    </xf>
    <xf numFmtId="0" fontId="36" fillId="0" borderId="0" xfId="0" applyFont="1" applyFill="1" applyAlignment="1">
      <alignment wrapText="1"/>
    </xf>
    <xf numFmtId="0" fontId="105" fillId="0" borderId="18" xfId="3" applyFont="1" applyFill="1" applyBorder="1" applyAlignment="1">
      <alignment horizontal="justify" vertical="top" wrapText="1"/>
    </xf>
    <xf numFmtId="0" fontId="36" fillId="34" borderId="26" xfId="0" applyFont="1" applyFill="1" applyBorder="1"/>
    <xf numFmtId="0" fontId="104" fillId="34" borderId="27" xfId="0" applyNumberFormat="1" applyFont="1" applyFill="1" applyBorder="1" applyAlignment="1" applyProtection="1">
      <alignment horizontal="center" vertical="top" wrapText="1"/>
    </xf>
    <xf numFmtId="0" fontId="107" fillId="13" borderId="0" xfId="0" applyNumberFormat="1" applyFont="1" applyFill="1" applyBorder="1" applyAlignment="1" applyProtection="1">
      <alignment horizontal="justify" vertical="top" wrapText="1"/>
    </xf>
    <xf numFmtId="0" fontId="107" fillId="13" borderId="0" xfId="0" applyNumberFormat="1" applyFont="1" applyFill="1" applyBorder="1" applyAlignment="1" applyProtection="1">
      <alignment horizontal="center" vertical="top" wrapText="1"/>
    </xf>
    <xf numFmtId="0" fontId="33" fillId="13" borderId="0" xfId="0" applyFont="1" applyFill="1" applyBorder="1" applyAlignment="1" applyProtection="1">
      <alignment horizontal="left" vertical="top"/>
    </xf>
    <xf numFmtId="0" fontId="33" fillId="13" borderId="0" xfId="0" applyFont="1" applyFill="1" applyBorder="1" applyAlignment="1" applyProtection="1">
      <alignment horizontal="left" vertical="top" wrapText="1"/>
    </xf>
    <xf numFmtId="0" fontId="34" fillId="13" borderId="0" xfId="0" applyFont="1" applyFill="1" applyBorder="1" applyAlignment="1">
      <alignment horizontal="center" vertical="center"/>
    </xf>
    <xf numFmtId="0" fontId="67" fillId="39" borderId="0" xfId="0" applyNumberFormat="1" applyFont="1" applyFill="1" applyBorder="1" applyAlignment="1" applyProtection="1">
      <alignment horizontal="justify" vertical="top"/>
    </xf>
    <xf numFmtId="0" fontId="109" fillId="0" borderId="0" xfId="0" applyFont="1" applyFill="1" applyAlignment="1">
      <alignment vertical="top"/>
    </xf>
    <xf numFmtId="0" fontId="109" fillId="0" borderId="0" xfId="0" applyFont="1" applyFill="1" applyAlignment="1">
      <alignment horizontal="center"/>
    </xf>
    <xf numFmtId="0" fontId="109" fillId="0" borderId="0" xfId="0" applyFont="1" applyFill="1" applyAlignment="1"/>
    <xf numFmtId="0" fontId="109" fillId="19" borderId="0" xfId="0" applyFont="1" applyFill="1" applyAlignment="1">
      <alignment vertical="top"/>
    </xf>
    <xf numFmtId="0" fontId="109" fillId="19" borderId="0" xfId="0" applyFont="1" applyFill="1" applyAlignment="1">
      <alignment horizontal="left" vertical="top"/>
    </xf>
    <xf numFmtId="0" fontId="62" fillId="12" borderId="0" xfId="0" applyFont="1" applyFill="1" applyBorder="1" applyAlignment="1">
      <alignment horizontal="left" vertical="top"/>
    </xf>
    <xf numFmtId="0" fontId="62" fillId="2" borderId="26" xfId="0" applyFont="1" applyFill="1" applyBorder="1" applyAlignment="1">
      <alignment horizontal="center" vertical="top"/>
    </xf>
    <xf numFmtId="0" fontId="109" fillId="0" borderId="18" xfId="0" applyFont="1" applyFill="1" applyBorder="1" applyAlignment="1">
      <alignment vertical="top"/>
    </xf>
    <xf numFmtId="0" fontId="109" fillId="0" borderId="18" xfId="0" applyFont="1" applyFill="1" applyBorder="1" applyAlignment="1">
      <alignment horizontal="center"/>
    </xf>
    <xf numFmtId="0" fontId="62" fillId="0" borderId="0" xfId="0" applyFont="1" applyFill="1" applyBorder="1" applyAlignment="1">
      <alignment horizontal="left" vertical="top"/>
    </xf>
    <xf numFmtId="0" fontId="62" fillId="0" borderId="18" xfId="0" applyFont="1" applyFill="1" applyBorder="1" applyAlignment="1">
      <alignment horizontal="left" vertical="top"/>
    </xf>
    <xf numFmtId="0" fontId="62" fillId="0" borderId="27" xfId="0" applyFont="1" applyFill="1" applyBorder="1" applyAlignment="1">
      <alignment horizontal="center" vertical="top"/>
    </xf>
    <xf numFmtId="0" fontId="109" fillId="19" borderId="0" xfId="0" applyFont="1" applyFill="1" applyBorder="1" applyAlignment="1" applyProtection="1">
      <alignment horizontal="left" vertical="top"/>
    </xf>
    <xf numFmtId="0" fontId="62" fillId="13" borderId="0" xfId="0" applyFont="1" applyFill="1" applyBorder="1" applyAlignment="1">
      <alignment horizontal="left" vertical="top"/>
    </xf>
    <xf numFmtId="0" fontId="67" fillId="0" borderId="27" xfId="0" applyFont="1" applyFill="1" applyBorder="1" applyAlignment="1">
      <alignment horizontal="center" vertical="top"/>
    </xf>
    <xf numFmtId="0" fontId="109" fillId="0" borderId="18" xfId="0" applyFont="1" applyFill="1" applyBorder="1" applyAlignment="1" applyProtection="1">
      <alignment horizontal="left" vertical="top"/>
    </xf>
    <xf numFmtId="0" fontId="62" fillId="0" borderId="18" xfId="0" applyNumberFormat="1" applyFont="1" applyFill="1" applyBorder="1" applyAlignment="1">
      <alignment horizontal="justify" vertical="top"/>
    </xf>
    <xf numFmtId="0" fontId="73" fillId="0" borderId="18" xfId="0" applyNumberFormat="1" applyFont="1" applyFill="1" applyBorder="1" applyAlignment="1">
      <alignment horizontal="left" vertical="top" wrapText="1" indent="1"/>
    </xf>
    <xf numFmtId="0" fontId="70" fillId="0" borderId="18" xfId="0" applyNumberFormat="1" applyFont="1" applyFill="1" applyBorder="1" applyAlignment="1">
      <alignment horizontal="left" vertical="top" wrapText="1" indent="1"/>
    </xf>
    <xf numFmtId="0" fontId="110" fillId="0" borderId="18" xfId="0" applyFont="1" applyFill="1" applyBorder="1" applyAlignment="1"/>
    <xf numFmtId="0" fontId="62" fillId="0" borderId="18" xfId="0" applyNumberFormat="1" applyFont="1" applyFill="1" applyBorder="1" applyAlignment="1">
      <alignment horizontal="left" vertical="top" wrapText="1" indent="1"/>
    </xf>
    <xf numFmtId="0" fontId="62" fillId="39" borderId="0" xfId="0" applyNumberFormat="1" applyFont="1" applyFill="1" applyBorder="1" applyAlignment="1">
      <alignment horizontal="justify" vertical="top"/>
    </xf>
    <xf numFmtId="0" fontId="36" fillId="0" borderId="0" xfId="0" applyFont="1" applyAlignment="1">
      <alignment horizontal="left"/>
    </xf>
    <xf numFmtId="0" fontId="9" fillId="45" borderId="0" xfId="0" applyFont="1" applyFill="1" applyBorder="1" applyAlignment="1">
      <alignment horizontal="right" vertical="top"/>
    </xf>
    <xf numFmtId="0" fontId="47" fillId="0" borderId="0" xfId="0" applyFont="1" applyFill="1" applyBorder="1" applyAlignment="1">
      <alignment horizontal="right" vertical="center"/>
    </xf>
    <xf numFmtId="0" fontId="47" fillId="0" borderId="18" xfId="0" applyFont="1" applyFill="1" applyBorder="1" applyAlignment="1">
      <alignment horizontal="right" vertical="center"/>
    </xf>
    <xf numFmtId="0" fontId="112" fillId="0" borderId="0" xfId="0" applyFont="1" applyFill="1" applyBorder="1" applyAlignment="1">
      <alignment horizontal="right" vertical="center"/>
    </xf>
    <xf numFmtId="0" fontId="112" fillId="0" borderId="18" xfId="0" applyFont="1" applyFill="1" applyBorder="1" applyAlignment="1">
      <alignment horizontal="right" vertical="center"/>
    </xf>
    <xf numFmtId="0" fontId="24" fillId="0" borderId="0" xfId="3" applyFont="1" applyFill="1" applyBorder="1" applyAlignment="1">
      <alignment horizontal="right" vertical="center"/>
    </xf>
    <xf numFmtId="0" fontId="24" fillId="0" borderId="18" xfId="3" applyFont="1" applyFill="1" applyBorder="1" applyAlignment="1">
      <alignment horizontal="right" vertical="center"/>
    </xf>
    <xf numFmtId="0" fontId="98" fillId="0" borderId="22" xfId="3" applyFont="1" applyFill="1" applyBorder="1" applyAlignment="1">
      <alignment horizontal="center" vertical="center"/>
    </xf>
    <xf numFmtId="0" fontId="98" fillId="0" borderId="18" xfId="3" applyFont="1" applyFill="1" applyBorder="1" applyAlignment="1">
      <alignment horizontal="center" vertical="center"/>
    </xf>
    <xf numFmtId="0" fontId="101" fillId="42" borderId="37" xfId="3" applyFont="1" applyFill="1" applyBorder="1" applyAlignment="1" applyProtection="1">
      <alignment horizontal="left" vertical="top" wrapText="1"/>
    </xf>
    <xf numFmtId="0" fontId="60" fillId="53" borderId="26" xfId="0" applyFont="1" applyFill="1" applyBorder="1" applyAlignment="1">
      <alignment horizontal="center" vertical="center"/>
    </xf>
    <xf numFmtId="0" fontId="88" fillId="54" borderId="26" xfId="3" applyFont="1" applyFill="1" applyBorder="1" applyAlignment="1">
      <alignment horizontal="center" vertical="center"/>
    </xf>
    <xf numFmtId="49" fontId="52" fillId="37" borderId="0" xfId="7" applyNumberFormat="1" applyFont="1" applyFill="1" applyBorder="1" applyAlignment="1" applyProtection="1">
      <alignment horizontal="justify" vertical="center" wrapText="1"/>
    </xf>
    <xf numFmtId="49" fontId="34" fillId="56" borderId="0" xfId="0" applyNumberFormat="1" applyFont="1" applyFill="1" applyBorder="1" applyAlignment="1" applyProtection="1">
      <alignment vertical="top"/>
    </xf>
    <xf numFmtId="49" fontId="34" fillId="56" borderId="0" xfId="0" applyNumberFormat="1" applyFont="1" applyFill="1" applyBorder="1" applyAlignment="1" applyProtection="1">
      <alignment horizontal="center" vertical="top"/>
    </xf>
    <xf numFmtId="49" fontId="34" fillId="56" borderId="0" xfId="0" applyNumberFormat="1" applyFont="1" applyFill="1" applyBorder="1" applyAlignment="1" applyProtection="1">
      <alignment vertical="top" wrapText="1"/>
    </xf>
    <xf numFmtId="0" fontId="88" fillId="56" borderId="0" xfId="0" applyFont="1" applyFill="1" applyBorder="1" applyAlignment="1">
      <alignment horizontal="left" vertical="center"/>
    </xf>
    <xf numFmtId="49" fontId="65" fillId="16" borderId="16" xfId="0" applyNumberFormat="1" applyFont="1" applyFill="1" applyBorder="1" applyAlignment="1" applyProtection="1">
      <alignment vertical="top" wrapText="1"/>
    </xf>
    <xf numFmtId="49" fontId="65" fillId="16" borderId="16" xfId="0" applyNumberFormat="1" applyFont="1" applyFill="1" applyBorder="1" applyAlignment="1" applyProtection="1">
      <alignment horizontal="center" vertical="top" wrapText="1"/>
    </xf>
    <xf numFmtId="0" fontId="100" fillId="16" borderId="16" xfId="0" applyFont="1" applyFill="1" applyBorder="1" applyAlignment="1">
      <alignment vertical="top"/>
    </xf>
    <xf numFmtId="0" fontId="62" fillId="0" borderId="16" xfId="0" applyFont="1" applyFill="1" applyBorder="1" applyAlignment="1">
      <alignment horizontal="center" vertical="top" textRotation="90"/>
    </xf>
    <xf numFmtId="0" fontId="67" fillId="23" borderId="0" xfId="0" applyFont="1" applyFill="1" applyBorder="1" applyAlignment="1">
      <alignment vertical="top" wrapText="1"/>
    </xf>
    <xf numFmtId="0" fontId="91" fillId="0" borderId="0" xfId="0" applyFont="1" applyAlignment="1">
      <alignment vertical="top"/>
    </xf>
    <xf numFmtId="0" fontId="91" fillId="0" borderId="0" xfId="0" applyFont="1" applyAlignment="1">
      <alignment horizontal="center" vertical="top"/>
    </xf>
    <xf numFmtId="0" fontId="62" fillId="0" borderId="0" xfId="0" applyFont="1" applyFill="1" applyBorder="1" applyAlignment="1">
      <alignment horizontal="center" vertical="top"/>
    </xf>
    <xf numFmtId="0" fontId="63" fillId="2" borderId="43" xfId="0" applyFont="1" applyFill="1" applyBorder="1" applyAlignment="1">
      <alignment horizontal="center" vertical="top"/>
    </xf>
    <xf numFmtId="0" fontId="67" fillId="22" borderId="0" xfId="0" applyFont="1" applyFill="1" applyBorder="1" applyAlignment="1">
      <alignment vertical="top" wrapText="1"/>
    </xf>
    <xf numFmtId="0" fontId="63" fillId="22" borderId="43" xfId="0" applyFont="1" applyFill="1" applyBorder="1" applyAlignment="1">
      <alignment horizontal="center" vertical="top"/>
    </xf>
    <xf numFmtId="0" fontId="91" fillId="0" borderId="18" xfId="0" applyFont="1" applyFill="1" applyBorder="1" applyAlignment="1">
      <alignment horizontal="center" vertical="top"/>
    </xf>
    <xf numFmtId="0" fontId="62" fillId="0" borderId="18" xfId="0" applyFont="1" applyFill="1" applyBorder="1" applyAlignment="1">
      <alignment vertical="top" wrapText="1"/>
    </xf>
    <xf numFmtId="0" fontId="115" fillId="0" borderId="18" xfId="0" applyFont="1" applyFill="1" applyBorder="1" applyAlignment="1">
      <alignment horizontal="center" vertical="top"/>
    </xf>
    <xf numFmtId="0" fontId="91" fillId="24" borderId="18" xfId="0" applyFont="1" applyFill="1" applyBorder="1" applyAlignment="1">
      <alignment vertical="top"/>
    </xf>
    <xf numFmtId="0" fontId="91" fillId="24" borderId="18" xfId="0" applyFont="1" applyFill="1" applyBorder="1" applyAlignment="1">
      <alignment horizontal="center" vertical="top"/>
    </xf>
    <xf numFmtId="0" fontId="60" fillId="24" borderId="18" xfId="0" applyFont="1" applyFill="1" applyBorder="1" applyAlignment="1">
      <alignment horizontal="center" vertical="top"/>
    </xf>
    <xf numFmtId="0" fontId="60" fillId="24" borderId="46" xfId="0" applyFont="1" applyFill="1" applyBorder="1" applyAlignment="1">
      <alignment horizontal="center" vertical="center" wrapText="1"/>
    </xf>
    <xf numFmtId="0" fontId="91" fillId="0" borderId="18" xfId="0" applyFont="1" applyFill="1" applyBorder="1" applyAlignment="1" applyProtection="1">
      <alignment vertical="top"/>
    </xf>
    <xf numFmtId="0" fontId="62" fillId="0" borderId="46" xfId="0" applyFont="1" applyFill="1" applyBorder="1" applyAlignment="1">
      <alignment horizontal="left" vertical="top" indent="1"/>
    </xf>
    <xf numFmtId="0" fontId="63" fillId="0" borderId="46" xfId="0" applyFont="1" applyFill="1" applyBorder="1" applyAlignment="1">
      <alignment horizontal="left" vertical="top" indent="1"/>
    </xf>
    <xf numFmtId="0" fontId="91" fillId="24" borderId="18" xfId="0" applyFont="1" applyFill="1" applyBorder="1" applyAlignment="1" applyProtection="1">
      <alignment vertical="top"/>
    </xf>
    <xf numFmtId="0" fontId="36" fillId="0" borderId="18" xfId="0" applyFont="1" applyFill="1" applyBorder="1"/>
    <xf numFmtId="0" fontId="58" fillId="0" borderId="0" xfId="0" applyFont="1" applyAlignment="1">
      <alignment vertical="top"/>
    </xf>
    <xf numFmtId="0" fontId="58" fillId="0" borderId="0" xfId="0" applyFont="1" applyAlignment="1">
      <alignment horizontal="center" vertical="top"/>
    </xf>
    <xf numFmtId="0" fontId="58" fillId="19" borderId="0" xfId="0" applyFont="1" applyFill="1" applyAlignment="1">
      <alignment vertical="top"/>
    </xf>
    <xf numFmtId="0" fontId="36" fillId="0" borderId="0" xfId="0" applyFont="1" applyFill="1"/>
    <xf numFmtId="0" fontId="77" fillId="0" borderId="43" xfId="3" applyFont="1" applyFill="1" applyBorder="1" applyAlignment="1">
      <alignment horizontal="center" vertical="top"/>
    </xf>
    <xf numFmtId="0" fontId="67" fillId="0" borderId="47" xfId="3" applyNumberFormat="1" applyFont="1" applyFill="1" applyBorder="1" applyAlignment="1" applyProtection="1">
      <alignment horizontal="justify" vertical="top" wrapText="1"/>
    </xf>
    <xf numFmtId="0" fontId="67" fillId="0" borderId="47" xfId="3" applyNumberFormat="1" applyFont="1" applyFill="1" applyBorder="1" applyAlignment="1" applyProtection="1">
      <alignment horizontal="justify" vertical="top"/>
    </xf>
    <xf numFmtId="0" fontId="120" fillId="0" borderId="47" xfId="3" applyFont="1" applyFill="1" applyBorder="1" applyAlignment="1">
      <alignment horizontal="left" vertical="top"/>
    </xf>
    <xf numFmtId="0" fontId="67" fillId="0" borderId="48" xfId="3" applyFont="1" applyFill="1" applyBorder="1" applyAlignment="1">
      <alignment horizontal="center" vertical="top"/>
    </xf>
    <xf numFmtId="0" fontId="77" fillId="0" borderId="48" xfId="3" applyFont="1" applyFill="1" applyBorder="1" applyAlignment="1">
      <alignment horizontal="center" vertical="top"/>
    </xf>
    <xf numFmtId="0" fontId="62" fillId="0" borderId="47" xfId="3" applyNumberFormat="1" applyFont="1" applyFill="1" applyBorder="1" applyAlignment="1" applyProtection="1">
      <alignment horizontal="justify" vertical="top" wrapText="1"/>
    </xf>
    <xf numFmtId="0" fontId="62" fillId="0" borderId="47" xfId="3" applyNumberFormat="1" applyFont="1" applyFill="1" applyBorder="1" applyAlignment="1" applyProtection="1">
      <alignment horizontal="justify" vertical="top"/>
    </xf>
    <xf numFmtId="0" fontId="62" fillId="0" borderId="47" xfId="3" applyNumberFormat="1" applyFont="1" applyFill="1" applyBorder="1" applyAlignment="1" applyProtection="1">
      <alignment horizontal="left" vertical="top" wrapText="1"/>
    </xf>
    <xf numFmtId="0" fontId="72" fillId="0" borderId="47" xfId="3" applyNumberFormat="1" applyFont="1" applyFill="1" applyBorder="1" applyAlignment="1" applyProtection="1">
      <alignment horizontal="left" vertical="top" wrapText="1"/>
    </xf>
    <xf numFmtId="0" fontId="67" fillId="0" borderId="47" xfId="3" applyNumberFormat="1" applyFont="1" applyFill="1" applyBorder="1" applyAlignment="1">
      <alignment horizontal="justify" vertical="top" wrapText="1"/>
    </xf>
    <xf numFmtId="0" fontId="67" fillId="0" borderId="47" xfId="3" applyNumberFormat="1" applyFont="1" applyFill="1" applyBorder="1" applyAlignment="1">
      <alignment horizontal="justify" vertical="top"/>
    </xf>
    <xf numFmtId="0" fontId="67" fillId="0" borderId="47" xfId="0" applyNumberFormat="1" applyFont="1" applyFill="1" applyBorder="1" applyAlignment="1" applyProtection="1">
      <alignment horizontal="justify" vertical="top" wrapText="1"/>
    </xf>
    <xf numFmtId="0" fontId="67" fillId="0" borderId="47" xfId="0" applyNumberFormat="1" applyFont="1" applyFill="1" applyBorder="1" applyAlignment="1" applyProtection="1">
      <alignment horizontal="justify" vertical="top"/>
    </xf>
    <xf numFmtId="0" fontId="68" fillId="0" borderId="47" xfId="3" applyNumberFormat="1" applyFont="1" applyFill="1" applyBorder="1" applyAlignment="1" applyProtection="1">
      <alignment horizontal="justify" vertical="top"/>
    </xf>
    <xf numFmtId="0" fontId="34" fillId="37" borderId="26" xfId="7" applyFont="1" applyFill="1" applyBorder="1" applyAlignment="1">
      <alignment horizontal="center" vertical="center"/>
    </xf>
    <xf numFmtId="49" fontId="65" fillId="18" borderId="1" xfId="7" applyNumberFormat="1" applyFont="1" applyFill="1" applyBorder="1" applyAlignment="1" applyProtection="1">
      <alignment horizontal="justify" vertical="top" wrapText="1"/>
    </xf>
    <xf numFmtId="49" fontId="65" fillId="18" borderId="1" xfId="7" applyNumberFormat="1" applyFont="1" applyFill="1" applyBorder="1" applyAlignment="1" applyProtection="1">
      <alignment horizontal="center" vertical="top" wrapText="1"/>
    </xf>
    <xf numFmtId="0" fontId="60" fillId="18" borderId="26" xfId="7" applyFont="1" applyFill="1" applyBorder="1" applyAlignment="1">
      <alignment horizontal="center" vertical="center"/>
    </xf>
    <xf numFmtId="49" fontId="67" fillId="23" borderId="31" xfId="7" applyNumberFormat="1" applyFont="1" applyFill="1" applyBorder="1" applyAlignment="1" applyProtection="1">
      <alignment horizontal="justify" vertical="top" wrapText="1"/>
    </xf>
    <xf numFmtId="49" fontId="67" fillId="26" borderId="18" xfId="7" applyNumberFormat="1" applyFont="1" applyFill="1" applyBorder="1" applyAlignment="1" applyProtection="1">
      <alignment horizontal="justify" vertical="top"/>
    </xf>
    <xf numFmtId="0" fontId="91" fillId="0" borderId="0" xfId="7" applyFont="1" applyFill="1" applyAlignment="1">
      <alignment vertical="top"/>
    </xf>
    <xf numFmtId="0" fontId="91" fillId="0" borderId="0" xfId="7" applyFont="1" applyFill="1" applyAlignment="1">
      <alignment horizontal="center" vertical="top"/>
    </xf>
    <xf numFmtId="49" fontId="67" fillId="26" borderId="27" xfId="7" applyNumberFormat="1" applyFont="1" applyFill="1" applyBorder="1" applyAlignment="1" applyProtection="1">
      <alignment horizontal="center" vertical="top"/>
    </xf>
    <xf numFmtId="49" fontId="67" fillId="23" borderId="27" xfId="7" applyNumberFormat="1" applyFont="1" applyFill="1" applyBorder="1" applyAlignment="1" applyProtection="1">
      <alignment horizontal="justify" vertical="top" wrapText="1"/>
    </xf>
    <xf numFmtId="49" fontId="67" fillId="0" borderId="18" xfId="7" applyNumberFormat="1" applyFont="1" applyFill="1" applyBorder="1" applyAlignment="1" applyProtection="1">
      <alignment horizontal="justify" vertical="top"/>
    </xf>
    <xf numFmtId="49" fontId="67" fillId="0" borderId="27" xfId="7" applyNumberFormat="1" applyFont="1" applyFill="1" applyBorder="1" applyAlignment="1" applyProtection="1">
      <alignment horizontal="center" vertical="top"/>
    </xf>
    <xf numFmtId="49" fontId="67" fillId="0" borderId="27" xfId="7" applyNumberFormat="1" applyFont="1" applyFill="1" applyBorder="1" applyAlignment="1" applyProtection="1">
      <alignment horizontal="justify" vertical="top" wrapText="1"/>
    </xf>
    <xf numFmtId="0" fontId="67" fillId="0" borderId="0" xfId="7" applyFont="1" applyFill="1" applyBorder="1" applyAlignment="1">
      <alignment horizontal="center" vertical="top"/>
    </xf>
    <xf numFmtId="49" fontId="67" fillId="0" borderId="28" xfId="7" applyNumberFormat="1" applyFont="1" applyFill="1" applyBorder="1" applyAlignment="1" applyProtection="1">
      <alignment horizontal="justify" vertical="top" wrapText="1"/>
    </xf>
    <xf numFmtId="49" fontId="67" fillId="0" borderId="19" xfId="7" applyNumberFormat="1" applyFont="1" applyFill="1" applyBorder="1" applyAlignment="1" applyProtection="1">
      <alignment horizontal="justify" vertical="top" wrapText="1"/>
    </xf>
    <xf numFmtId="49" fontId="67" fillId="0" borderId="28" xfId="7" applyNumberFormat="1" applyFont="1" applyFill="1" applyBorder="1" applyAlignment="1" applyProtection="1">
      <alignment horizontal="center" vertical="top" wrapText="1"/>
    </xf>
    <xf numFmtId="49" fontId="73" fillId="0" borderId="27" xfId="7" applyNumberFormat="1" applyFont="1" applyFill="1" applyBorder="1" applyAlignment="1" applyProtection="1">
      <alignment horizontal="left" vertical="top" wrapText="1"/>
    </xf>
    <xf numFmtId="0" fontId="91" fillId="0" borderId="18" xfId="7" applyFont="1" applyFill="1" applyBorder="1" applyAlignment="1">
      <alignment vertical="top"/>
    </xf>
    <xf numFmtId="0" fontId="91" fillId="0" borderId="18" xfId="7" applyFont="1" applyFill="1" applyBorder="1" applyAlignment="1">
      <alignment horizontal="center" vertical="top"/>
    </xf>
    <xf numFmtId="0" fontId="67" fillId="0" borderId="18" xfId="7" applyFont="1" applyFill="1" applyBorder="1" applyAlignment="1">
      <alignment horizontal="center" vertical="top"/>
    </xf>
    <xf numFmtId="0" fontId="62" fillId="0" borderId="18" xfId="7" applyFont="1" applyFill="1" applyBorder="1" applyAlignment="1">
      <alignment horizontal="center" vertical="top"/>
    </xf>
    <xf numFmtId="49" fontId="132" fillId="18" borderId="26" xfId="7" quotePrefix="1" applyNumberFormat="1" applyFont="1" applyFill="1" applyBorder="1" applyAlignment="1" applyProtection="1">
      <alignment horizontal="justify" vertical="center" wrapText="1"/>
    </xf>
    <xf numFmtId="0" fontId="91" fillId="18" borderId="0" xfId="7" applyFont="1" applyFill="1" applyAlignment="1">
      <alignment vertical="top"/>
    </xf>
    <xf numFmtId="0" fontId="91" fillId="18" borderId="0" xfId="7" applyFont="1" applyFill="1" applyAlignment="1">
      <alignment horizontal="center" vertical="top"/>
    </xf>
    <xf numFmtId="0" fontId="67" fillId="0" borderId="27" xfId="7" applyFont="1" applyFill="1" applyBorder="1" applyAlignment="1">
      <alignment horizontal="left" vertical="top" wrapText="1"/>
    </xf>
    <xf numFmtId="0" fontId="67" fillId="0" borderId="27" xfId="7" applyFont="1" applyFill="1" applyBorder="1" applyAlignment="1">
      <alignment horizontal="left" wrapText="1"/>
    </xf>
    <xf numFmtId="0" fontId="73" fillId="0" borderId="27" xfId="7" applyFont="1" applyFill="1" applyBorder="1" applyAlignment="1">
      <alignment horizontal="left" wrapText="1"/>
    </xf>
    <xf numFmtId="0" fontId="62" fillId="0" borderId="0" xfId="7" applyFont="1" applyFill="1" applyBorder="1" applyAlignment="1">
      <alignment horizontal="center" vertical="top"/>
    </xf>
    <xf numFmtId="0" fontId="91" fillId="0" borderId="0" xfId="7" applyFont="1" applyFill="1" applyBorder="1" applyAlignment="1" applyProtection="1">
      <alignment vertical="top"/>
    </xf>
    <xf numFmtId="0" fontId="68" fillId="0" borderId="27" xfId="7" applyFont="1" applyFill="1" applyBorder="1" applyAlignment="1">
      <alignment horizontal="left" wrapText="1"/>
    </xf>
    <xf numFmtId="0" fontId="68" fillId="0" borderId="27" xfId="7" applyFont="1" applyFill="1" applyBorder="1" applyAlignment="1" applyProtection="1">
      <alignment horizontal="left" wrapText="1"/>
    </xf>
    <xf numFmtId="0" fontId="70" fillId="0" borderId="27" xfId="7" applyFont="1" applyFill="1" applyBorder="1" applyAlignment="1">
      <alignment horizontal="center" wrapText="1"/>
    </xf>
    <xf numFmtId="0" fontId="78" fillId="34" borderId="18" xfId="0" applyNumberFormat="1" applyFont="1" applyFill="1" applyBorder="1" applyAlignment="1" applyProtection="1">
      <alignment vertical="top" wrapText="1"/>
    </xf>
    <xf numFmtId="0" fontId="58" fillId="0" borderId="0" xfId="0" applyFont="1" applyAlignment="1">
      <alignment vertical="center"/>
    </xf>
    <xf numFmtId="0" fontId="78" fillId="38" borderId="18" xfId="0" applyNumberFormat="1" applyFont="1" applyFill="1" applyBorder="1" applyAlignment="1" applyProtection="1">
      <alignment vertical="top" wrapText="1"/>
    </xf>
    <xf numFmtId="0" fontId="36" fillId="38" borderId="0" xfId="0" applyFont="1" applyFill="1" applyAlignment="1">
      <alignment vertical="center"/>
    </xf>
    <xf numFmtId="0" fontId="58" fillId="38" borderId="0" xfId="0" applyFont="1" applyFill="1" applyAlignment="1">
      <alignment vertical="center"/>
    </xf>
    <xf numFmtId="0" fontId="104" fillId="38" borderId="27" xfId="0" applyNumberFormat="1" applyFont="1" applyFill="1" applyBorder="1" applyAlignment="1" applyProtection="1">
      <alignment vertical="center" wrapText="1"/>
    </xf>
    <xf numFmtId="0" fontId="36" fillId="0" borderId="0" xfId="7" applyFont="1" applyAlignment="1">
      <alignment wrapText="1"/>
    </xf>
    <xf numFmtId="0" fontId="58" fillId="0" borderId="0" xfId="7" applyFont="1" applyFill="1" applyAlignment="1">
      <alignment vertical="top"/>
    </xf>
    <xf numFmtId="0" fontId="58" fillId="0" borderId="0" xfId="7" applyFont="1" applyFill="1" applyAlignment="1">
      <alignment horizontal="center" vertical="top"/>
    </xf>
    <xf numFmtId="0" fontId="134" fillId="0" borderId="0" xfId="7" applyFont="1" applyFill="1" applyBorder="1" applyAlignment="1">
      <alignment horizontal="right" vertical="top"/>
    </xf>
    <xf numFmtId="0" fontId="109" fillId="13" borderId="0" xfId="0" applyFont="1" applyFill="1" applyBorder="1" applyAlignment="1">
      <alignment vertical="top"/>
    </xf>
    <xf numFmtId="0" fontId="109" fillId="13" borderId="0" xfId="0" applyFont="1" applyFill="1" applyBorder="1" applyAlignment="1">
      <alignment horizontal="center"/>
    </xf>
    <xf numFmtId="0" fontId="109" fillId="13" borderId="0" xfId="0" applyFont="1" applyFill="1" applyBorder="1" applyAlignment="1" applyProtection="1">
      <alignment horizontal="left" vertical="top"/>
    </xf>
    <xf numFmtId="0" fontId="60" fillId="13" borderId="0" xfId="0" applyFont="1" applyFill="1" applyBorder="1" applyAlignment="1">
      <alignment horizontal="left" vertical="top"/>
    </xf>
    <xf numFmtId="0" fontId="34" fillId="13" borderId="0" xfId="0" applyNumberFormat="1" applyFont="1" applyFill="1" applyBorder="1" applyAlignment="1" applyProtection="1">
      <alignment horizontal="justify" vertical="center" wrapText="1"/>
    </xf>
    <xf numFmtId="49" fontId="34" fillId="43" borderId="34" xfId="6" applyNumberFormat="1" applyFont="1" applyFill="1" applyBorder="1" applyAlignment="1" applyProtection="1">
      <alignment horizontal="justify" vertical="center" wrapText="1"/>
    </xf>
    <xf numFmtId="0" fontId="67" fillId="39" borderId="0" xfId="0" applyFont="1" applyFill="1" applyBorder="1" applyAlignment="1" applyProtection="1">
      <alignment horizontal="center" vertical="center"/>
      <protection locked="0"/>
    </xf>
    <xf numFmtId="0" fontId="67" fillId="40" borderId="18" xfId="0" applyFont="1" applyFill="1" applyBorder="1" applyAlignment="1" applyProtection="1">
      <alignment horizontal="center" vertical="center"/>
      <protection locked="0"/>
    </xf>
    <xf numFmtId="0" fontId="67" fillId="39" borderId="18" xfId="0" applyFont="1" applyFill="1" applyBorder="1" applyAlignment="1" applyProtection="1">
      <alignment horizontal="center" vertical="center"/>
      <protection locked="0"/>
    </xf>
    <xf numFmtId="0" fontId="67" fillId="41" borderId="18" xfId="0" applyFont="1" applyFill="1" applyBorder="1" applyAlignment="1" applyProtection="1">
      <alignment horizontal="center" vertical="center"/>
    </xf>
    <xf numFmtId="0" fontId="67" fillId="41" borderId="0" xfId="0" applyFont="1" applyFill="1" applyBorder="1" applyAlignment="1" applyProtection="1">
      <alignment horizontal="center" vertical="center"/>
    </xf>
    <xf numFmtId="0" fontId="62" fillId="39" borderId="18" xfId="0" applyFont="1" applyFill="1" applyBorder="1" applyAlignment="1" applyProtection="1">
      <alignment horizontal="center" vertical="center"/>
      <protection locked="0"/>
    </xf>
    <xf numFmtId="0" fontId="67" fillId="39" borderId="0" xfId="0" applyFont="1" applyFill="1" applyBorder="1" applyAlignment="1" applyProtection="1">
      <alignment horizontal="center" vertical="center"/>
    </xf>
    <xf numFmtId="0" fontId="62" fillId="0" borderId="0" xfId="3" applyFont="1" applyFill="1" applyBorder="1" applyAlignment="1" applyProtection="1">
      <alignment horizontal="center" vertical="top"/>
      <protection locked="0"/>
    </xf>
    <xf numFmtId="0" fontId="62" fillId="0" borderId="18" xfId="3" applyFont="1" applyFill="1" applyBorder="1" applyAlignment="1" applyProtection="1">
      <alignment horizontal="center" vertical="top"/>
      <protection locked="0"/>
    </xf>
    <xf numFmtId="0" fontId="62" fillId="23" borderId="18" xfId="3" applyFont="1" applyFill="1" applyBorder="1" applyAlignment="1" applyProtection="1">
      <alignment horizontal="center" vertical="top"/>
      <protection locked="0"/>
    </xf>
    <xf numFmtId="0" fontId="62" fillId="0" borderId="24" xfId="3" applyFont="1" applyFill="1" applyBorder="1" applyAlignment="1" applyProtection="1">
      <alignment horizontal="center" vertical="top"/>
      <protection locked="0"/>
    </xf>
    <xf numFmtId="0" fontId="91" fillId="0" borderId="18" xfId="0" applyFont="1" applyBorder="1" applyAlignment="1">
      <alignment vertical="top"/>
    </xf>
    <xf numFmtId="0" fontId="91" fillId="0" borderId="18" xfId="0" applyFont="1" applyBorder="1" applyAlignment="1">
      <alignment horizontal="center" vertical="top"/>
    </xf>
    <xf numFmtId="0" fontId="34" fillId="13" borderId="0" xfId="0" applyNumberFormat="1" applyFont="1" applyFill="1" applyBorder="1" applyAlignment="1" applyProtection="1">
      <alignment horizontal="justify" vertical="top" wrapText="1"/>
    </xf>
    <xf numFmtId="0" fontId="91" fillId="0" borderId="0" xfId="0" applyFont="1" applyBorder="1" applyAlignment="1">
      <alignment vertical="top"/>
    </xf>
    <xf numFmtId="0" fontId="91" fillId="0" borderId="0" xfId="0" applyFont="1" applyBorder="1" applyAlignment="1">
      <alignment horizontal="center" vertical="top"/>
    </xf>
    <xf numFmtId="0" fontId="106" fillId="53" borderId="0" xfId="0" applyNumberFormat="1" applyFont="1" applyFill="1" applyBorder="1" applyAlignment="1" applyProtection="1">
      <alignment horizontal="justify" vertical="top" wrapText="1"/>
    </xf>
    <xf numFmtId="20" fontId="109" fillId="0" borderId="18" xfId="0" applyNumberFormat="1" applyFont="1" applyFill="1" applyBorder="1" applyAlignment="1">
      <alignment horizontal="center"/>
    </xf>
    <xf numFmtId="0" fontId="62" fillId="60" borderId="18" xfId="0" applyFont="1" applyFill="1" applyBorder="1" applyAlignment="1" applyProtection="1">
      <alignment horizontal="center" vertical="center"/>
      <protection locked="0"/>
    </xf>
    <xf numFmtId="0" fontId="9" fillId="0" borderId="0" xfId="0" applyFont="1" applyFill="1" applyBorder="1" applyAlignment="1">
      <alignment horizontal="right" vertical="center" wrapText="1"/>
    </xf>
    <xf numFmtId="0" fontId="9" fillId="5" borderId="17" xfId="0" applyFont="1" applyFill="1" applyBorder="1" applyAlignment="1">
      <alignment horizontal="right" vertical="center"/>
    </xf>
    <xf numFmtId="0" fontId="9" fillId="43" borderId="17" xfId="0" applyFont="1" applyFill="1" applyBorder="1" applyAlignment="1">
      <alignment horizontal="right" vertical="center"/>
    </xf>
    <xf numFmtId="0" fontId="8" fillId="0" borderId="0" xfId="0" applyFont="1" applyAlignment="1">
      <alignment vertical="center"/>
    </xf>
    <xf numFmtId="0" fontId="137" fillId="0" borderId="0" xfId="0" applyFont="1" applyFill="1" applyBorder="1" applyAlignment="1">
      <alignment horizontal="right" vertical="center"/>
    </xf>
    <xf numFmtId="0" fontId="138" fillId="0" borderId="0" xfId="0" applyFont="1" applyFill="1" applyBorder="1" applyAlignment="1">
      <alignment horizontal="right" vertical="center"/>
    </xf>
    <xf numFmtId="0" fontId="138" fillId="5" borderId="17" xfId="0" applyFont="1" applyFill="1" applyBorder="1" applyAlignment="1">
      <alignment horizontal="right" vertical="center"/>
    </xf>
    <xf numFmtId="0" fontId="90" fillId="0" borderId="0" xfId="0" applyFont="1" applyAlignment="1">
      <alignment vertical="top" wrapText="1"/>
    </xf>
    <xf numFmtId="0" fontId="131" fillId="0" borderId="0" xfId="7" applyFont="1" applyFill="1" applyBorder="1" applyAlignment="1">
      <alignment horizontal="center" vertical="top"/>
    </xf>
    <xf numFmtId="0" fontId="36" fillId="0" borderId="0" xfId="0" applyFont="1" applyFill="1" applyAlignment="1">
      <alignment vertical="center"/>
    </xf>
    <xf numFmtId="0" fontId="58" fillId="0" borderId="0" xfId="0" applyFont="1" applyFill="1" applyAlignment="1">
      <alignment vertical="center"/>
    </xf>
    <xf numFmtId="0" fontId="36" fillId="0" borderId="0" xfId="7" applyFont="1" applyFill="1"/>
    <xf numFmtId="49" fontId="9" fillId="0" borderId="0" xfId="7" applyNumberFormat="1" applyFont="1" applyFill="1" applyBorder="1" applyAlignment="1" applyProtection="1">
      <alignment horizontal="justify" vertical="top" wrapText="1"/>
    </xf>
    <xf numFmtId="49" fontId="141" fillId="25" borderId="0" xfId="7" applyNumberFormat="1" applyFont="1" applyFill="1" applyBorder="1" applyAlignment="1" applyProtection="1">
      <alignment horizontal="justify" vertical="top" wrapText="1"/>
    </xf>
    <xf numFmtId="49" fontId="141" fillId="25" borderId="0" xfId="7" applyNumberFormat="1" applyFont="1" applyFill="1" applyBorder="1" applyAlignment="1" applyProtection="1">
      <alignment horizontal="center" vertical="top" wrapText="1"/>
    </xf>
    <xf numFmtId="0" fontId="67" fillId="25" borderId="0" xfId="7" applyFont="1" applyFill="1" applyBorder="1" applyAlignment="1">
      <alignment horizontal="center" vertical="center"/>
    </xf>
    <xf numFmtId="49" fontId="67" fillId="26" borderId="31" xfId="7" applyNumberFormat="1" applyFont="1" applyFill="1" applyBorder="1" applyAlignment="1" applyProtection="1">
      <alignment horizontal="center" vertical="top"/>
    </xf>
    <xf numFmtId="49" fontId="73" fillId="0" borderId="28" xfId="7" applyNumberFormat="1" applyFont="1" applyFill="1" applyBorder="1" applyAlignment="1" applyProtection="1">
      <alignment horizontal="left" vertical="top" wrapText="1"/>
    </xf>
    <xf numFmtId="49" fontId="130" fillId="28" borderId="49" xfId="7" applyNumberFormat="1" applyFont="1" applyFill="1" applyBorder="1" applyAlignment="1" applyProtection="1">
      <alignment horizontal="justify" vertical="top" wrapText="1"/>
    </xf>
    <xf numFmtId="49" fontId="130" fillId="28" borderId="0" xfId="7" applyNumberFormat="1" applyFont="1" applyFill="1" applyBorder="1" applyAlignment="1" applyProtection="1">
      <alignment horizontal="justify" vertical="top" wrapText="1"/>
    </xf>
    <xf numFmtId="49" fontId="130" fillId="28" borderId="0" xfId="7" quotePrefix="1" applyNumberFormat="1" applyFont="1" applyFill="1" applyBorder="1" applyAlignment="1" applyProtection="1">
      <alignment horizontal="justify" vertical="top" wrapText="1"/>
    </xf>
    <xf numFmtId="0" fontId="62" fillId="60" borderId="18" xfId="0" applyFont="1" applyFill="1" applyBorder="1" applyAlignment="1" applyProtection="1">
      <alignment horizontal="center" vertical="center"/>
    </xf>
    <xf numFmtId="0" fontId="62" fillId="61" borderId="18" xfId="3" applyFont="1" applyFill="1" applyBorder="1" applyAlignment="1" applyProtection="1">
      <alignment horizontal="center" vertical="top"/>
    </xf>
    <xf numFmtId="0" fontId="142" fillId="0" borderId="18" xfId="3" applyFont="1" applyFill="1" applyBorder="1" applyAlignment="1">
      <alignment horizontal="right" vertical="center"/>
    </xf>
    <xf numFmtId="0" fontId="143" fillId="0" borderId="18" xfId="3" applyFont="1" applyFill="1" applyBorder="1" applyAlignment="1">
      <alignment horizontal="right" vertical="center"/>
    </xf>
    <xf numFmtId="0" fontId="62" fillId="61" borderId="18" xfId="3" applyFont="1" applyFill="1" applyBorder="1" applyAlignment="1" applyProtection="1">
      <alignment horizontal="center" vertical="center"/>
    </xf>
    <xf numFmtId="0" fontId="98" fillId="0" borderId="0" xfId="3" applyFont="1" applyFill="1" applyBorder="1" applyAlignment="1" applyProtection="1">
      <alignment horizontal="center" vertical="top" wrapText="1"/>
      <protection locked="0"/>
    </xf>
    <xf numFmtId="0" fontId="47" fillId="0" borderId="16" xfId="0" applyFont="1" applyFill="1" applyBorder="1" applyAlignment="1" applyProtection="1">
      <alignment horizontal="center" vertical="center" wrapText="1"/>
      <protection locked="0"/>
    </xf>
    <xf numFmtId="0" fontId="47" fillId="0" borderId="0" xfId="0" applyFont="1" applyFill="1"/>
    <xf numFmtId="0" fontId="145" fillId="0" borderId="20" xfId="0" applyFont="1" applyFill="1" applyBorder="1" applyAlignment="1" applyProtection="1">
      <alignment horizontal="right" vertical="top"/>
    </xf>
    <xf numFmtId="0" fontId="93" fillId="0" borderId="18" xfId="0" applyFont="1" applyFill="1" applyBorder="1" applyAlignment="1">
      <alignment vertical="top" wrapText="1"/>
    </xf>
    <xf numFmtId="0" fontId="50" fillId="0" borderId="0" xfId="8" applyFont="1" applyBorder="1" applyAlignment="1">
      <alignment vertical="center"/>
    </xf>
    <xf numFmtId="0" fontId="50" fillId="0" borderId="0" xfId="8" applyFont="1" applyBorder="1" applyAlignment="1">
      <alignment horizontal="center" vertical="center"/>
    </xf>
    <xf numFmtId="0" fontId="114" fillId="0" borderId="18" xfId="8" applyFont="1" applyFill="1" applyBorder="1" applyAlignment="1">
      <alignment horizontal="right" vertical="center"/>
    </xf>
    <xf numFmtId="0" fontId="67" fillId="22" borderId="18" xfId="8" applyFont="1" applyFill="1" applyBorder="1" applyAlignment="1">
      <alignment horizontal="left" vertical="center" wrapText="1"/>
    </xf>
    <xf numFmtId="0" fontId="62" fillId="0" borderId="18" xfId="8" applyFont="1" applyFill="1" applyBorder="1" applyAlignment="1">
      <alignment horizontal="left" vertical="center" wrapText="1"/>
    </xf>
    <xf numFmtId="0" fontId="55" fillId="47" borderId="18" xfId="8" applyFont="1" applyFill="1" applyBorder="1" applyAlignment="1">
      <alignment vertical="center" wrapText="1"/>
    </xf>
    <xf numFmtId="0" fontId="50" fillId="47" borderId="18" xfId="8" applyFont="1" applyFill="1" applyBorder="1" applyAlignment="1">
      <alignment vertical="center" wrapText="1"/>
    </xf>
    <xf numFmtId="0" fontId="50" fillId="5" borderId="0" xfId="8" applyFont="1" applyFill="1" applyBorder="1" applyAlignment="1">
      <alignment vertical="center" wrapText="1"/>
    </xf>
    <xf numFmtId="49" fontId="62" fillId="0" borderId="18" xfId="8" applyNumberFormat="1" applyFont="1" applyFill="1" applyBorder="1" applyAlignment="1" applyProtection="1">
      <alignment horizontal="left" vertical="center" wrapText="1"/>
    </xf>
    <xf numFmtId="0" fontId="62" fillId="5" borderId="18" xfId="8" applyFont="1" applyFill="1" applyBorder="1" applyAlignment="1">
      <alignment horizontal="left" vertical="center" wrapText="1"/>
    </xf>
    <xf numFmtId="0" fontId="62" fillId="58" borderId="0" xfId="0" applyFont="1" applyFill="1" applyBorder="1" applyAlignment="1" applyProtection="1">
      <alignment horizontal="center" vertical="center"/>
      <protection locked="0"/>
    </xf>
    <xf numFmtId="0" fontId="62" fillId="58" borderId="18" xfId="0" applyFont="1" applyFill="1" applyBorder="1" applyAlignment="1" applyProtection="1">
      <alignment horizontal="center" vertical="center"/>
      <protection locked="0"/>
    </xf>
    <xf numFmtId="0" fontId="67" fillId="58" borderId="24" xfId="7" applyFont="1" applyFill="1" applyBorder="1" applyAlignment="1" applyProtection="1">
      <alignment horizontal="center" vertical="center"/>
      <protection locked="0"/>
    </xf>
    <xf numFmtId="0" fontId="67" fillId="58" borderId="18" xfId="7" applyFont="1" applyFill="1" applyBorder="1" applyAlignment="1" applyProtection="1">
      <alignment horizontal="center" vertical="center"/>
      <protection locked="0"/>
    </xf>
    <xf numFmtId="0" fontId="67" fillId="0" borderId="47" xfId="8" applyNumberFormat="1" applyFont="1" applyFill="1" applyBorder="1" applyAlignment="1" applyProtection="1">
      <alignment horizontal="justify" vertical="top" wrapText="1"/>
    </xf>
    <xf numFmtId="0" fontId="120" fillId="0" borderId="47" xfId="3" applyFont="1" applyFill="1" applyBorder="1" applyAlignment="1">
      <alignment horizontal="center" vertical="top"/>
    </xf>
    <xf numFmtId="0" fontId="120" fillId="22" borderId="47" xfId="3" applyFont="1" applyFill="1" applyBorder="1" applyAlignment="1">
      <alignment horizontal="left" vertical="top"/>
    </xf>
    <xf numFmtId="0" fontId="120" fillId="0" borderId="47" xfId="3" applyFont="1" applyBorder="1" applyAlignment="1">
      <alignment horizontal="left" vertical="top"/>
    </xf>
    <xf numFmtId="0" fontId="127" fillId="0" borderId="47" xfId="3" applyNumberFormat="1" applyFont="1" applyFill="1" applyBorder="1" applyAlignment="1" applyProtection="1">
      <alignment horizontal="justify" vertical="top" wrapText="1"/>
    </xf>
    <xf numFmtId="0" fontId="127" fillId="0" borderId="47" xfId="3" applyNumberFormat="1" applyFont="1" applyFill="1" applyBorder="1" applyAlignment="1" applyProtection="1">
      <alignment horizontal="justify" vertical="top"/>
    </xf>
    <xf numFmtId="0" fontId="128" fillId="0" borderId="47" xfId="0" applyFont="1" applyBorder="1" applyAlignment="1">
      <alignment vertical="top"/>
    </xf>
    <xf numFmtId="0" fontId="67" fillId="0" borderId="47" xfId="0" applyNumberFormat="1" applyFont="1" applyFill="1" applyBorder="1" applyAlignment="1">
      <alignment horizontal="justify" vertical="top" wrapText="1"/>
    </xf>
    <xf numFmtId="0" fontId="67" fillId="0" borderId="47" xfId="0" applyNumberFormat="1" applyFont="1" applyFill="1" applyBorder="1" applyAlignment="1">
      <alignment horizontal="justify" vertical="top"/>
    </xf>
    <xf numFmtId="0" fontId="62" fillId="0" borderId="47" xfId="3" applyNumberFormat="1" applyFont="1" applyFill="1" applyBorder="1" applyAlignment="1">
      <alignment horizontal="justify" vertical="top" wrapText="1"/>
    </xf>
    <xf numFmtId="0" fontId="68" fillId="0" borderId="47" xfId="3" applyNumberFormat="1" applyFont="1" applyFill="1" applyBorder="1" applyAlignment="1">
      <alignment horizontal="justify" vertical="top" wrapText="1"/>
    </xf>
    <xf numFmtId="0" fontId="69" fillId="0" borderId="48" xfId="3" applyFont="1" applyFill="1" applyBorder="1" applyAlignment="1">
      <alignment horizontal="center" vertical="top"/>
    </xf>
    <xf numFmtId="0" fontId="55" fillId="62" borderId="18" xfId="8" applyFont="1" applyFill="1" applyBorder="1" applyAlignment="1">
      <alignment vertical="center" wrapText="1"/>
    </xf>
    <xf numFmtId="0" fontId="50" fillId="62" borderId="0" xfId="8" applyFont="1" applyFill="1" applyBorder="1" applyAlignment="1">
      <alignment vertical="center" wrapText="1"/>
    </xf>
    <xf numFmtId="0" fontId="50" fillId="0" borderId="0" xfId="8" applyFont="1" applyFill="1" applyBorder="1" applyAlignment="1">
      <alignment vertical="center"/>
    </xf>
    <xf numFmtId="0" fontId="74" fillId="0" borderId="48" xfId="3" applyFont="1" applyFill="1" applyBorder="1" applyAlignment="1">
      <alignment horizontal="center" vertical="top"/>
    </xf>
    <xf numFmtId="0" fontId="152" fillId="0" borderId="48" xfId="3" applyFont="1" applyFill="1" applyBorder="1" applyAlignment="1">
      <alignment horizontal="center" vertical="top"/>
    </xf>
    <xf numFmtId="0" fontId="67" fillId="0" borderId="0" xfId="3" applyNumberFormat="1" applyFont="1" applyFill="1" applyBorder="1" applyAlignment="1" applyProtection="1">
      <alignment horizontal="justify" vertical="top" wrapText="1"/>
    </xf>
    <xf numFmtId="0" fontId="67" fillId="0" borderId="47" xfId="3" applyFont="1" applyFill="1" applyBorder="1" applyAlignment="1">
      <alignment horizontal="center" vertical="top"/>
    </xf>
    <xf numFmtId="0" fontId="67" fillId="0" borderId="52" xfId="3" applyNumberFormat="1" applyFont="1" applyFill="1" applyBorder="1" applyAlignment="1" applyProtection="1">
      <alignment horizontal="justify" vertical="top" wrapText="1"/>
    </xf>
    <xf numFmtId="0" fontId="67" fillId="0" borderId="52" xfId="3" applyNumberFormat="1" applyFont="1" applyFill="1" applyBorder="1" applyAlignment="1" applyProtection="1">
      <alignment horizontal="justify" vertical="top"/>
    </xf>
    <xf numFmtId="0" fontId="120" fillId="0" borderId="52" xfId="3" applyFont="1" applyFill="1" applyBorder="1" applyAlignment="1">
      <alignment horizontal="left" vertical="top"/>
    </xf>
    <xf numFmtId="0" fontId="120" fillId="0" borderId="52" xfId="3" applyFont="1" applyFill="1" applyBorder="1" applyAlignment="1">
      <alignment horizontal="center" vertical="top"/>
    </xf>
    <xf numFmtId="0" fontId="77" fillId="0" borderId="53" xfId="3" applyFont="1" applyFill="1" applyBorder="1" applyAlignment="1">
      <alignment horizontal="center" vertical="top"/>
    </xf>
    <xf numFmtId="0" fontId="24" fillId="0" borderId="24" xfId="3" applyFont="1" applyFill="1" applyBorder="1" applyAlignment="1">
      <alignment horizontal="right" vertical="center"/>
    </xf>
    <xf numFmtId="0" fontId="67" fillId="0" borderId="0" xfId="3" applyNumberFormat="1" applyFont="1" applyFill="1" applyBorder="1" applyAlignment="1" applyProtection="1">
      <alignment horizontal="justify" vertical="top"/>
    </xf>
    <xf numFmtId="0" fontId="85" fillId="0" borderId="0" xfId="0" applyFont="1" applyBorder="1" applyAlignment="1">
      <alignment vertical="top"/>
    </xf>
    <xf numFmtId="0" fontId="85" fillId="0" borderId="0" xfId="0" applyFont="1" applyBorder="1" applyAlignment="1">
      <alignment horizontal="center" vertical="top"/>
    </xf>
    <xf numFmtId="0" fontId="120" fillId="0" borderId="0" xfId="3" applyFont="1" applyFill="1" applyBorder="1" applyAlignment="1">
      <alignment horizontal="left" vertical="top"/>
    </xf>
    <xf numFmtId="0" fontId="77" fillId="0" borderId="0" xfId="3" applyFont="1" applyFill="1" applyBorder="1" applyAlignment="1">
      <alignment horizontal="center" vertical="top"/>
    </xf>
    <xf numFmtId="49" fontId="153" fillId="0" borderId="0" xfId="0" applyNumberFormat="1" applyFont="1"/>
    <xf numFmtId="0" fontId="46" fillId="11" borderId="0" xfId="8" applyFont="1" applyFill="1" applyBorder="1" applyAlignment="1">
      <alignment horizontal="right" vertical="center"/>
    </xf>
    <xf numFmtId="0" fontId="8" fillId="0" borderId="0" xfId="8" applyBorder="1"/>
    <xf numFmtId="0" fontId="46" fillId="14" borderId="16" xfId="8" applyFont="1" applyFill="1" applyBorder="1" applyAlignment="1">
      <alignment horizontal="right" vertical="top"/>
    </xf>
    <xf numFmtId="0" fontId="10" fillId="0" borderId="29" xfId="8" applyFont="1" applyFill="1" applyBorder="1" applyAlignment="1">
      <alignment horizontal="right" vertical="top"/>
    </xf>
    <xf numFmtId="0" fontId="67" fillId="58" borderId="29" xfId="8" applyFont="1" applyFill="1" applyBorder="1" applyAlignment="1" applyProtection="1">
      <alignment horizontal="center" vertical="center"/>
      <protection locked="0"/>
    </xf>
    <xf numFmtId="0" fontId="10" fillId="0" borderId="18" xfId="8" applyFont="1" applyFill="1" applyBorder="1" applyAlignment="1">
      <alignment horizontal="right" vertical="top"/>
    </xf>
    <xf numFmtId="0" fontId="8" fillId="0" borderId="0" xfId="8"/>
    <xf numFmtId="0" fontId="50" fillId="0" borderId="18" xfId="8" applyFont="1" applyBorder="1" applyAlignment="1">
      <alignment horizontal="center" vertical="center"/>
    </xf>
    <xf numFmtId="0" fontId="19" fillId="0" borderId="18" xfId="8" applyFont="1" applyFill="1" applyBorder="1" applyAlignment="1">
      <alignment horizontal="right" vertical="top"/>
    </xf>
    <xf numFmtId="0" fontId="19" fillId="5" borderId="18" xfId="8" applyFont="1" applyFill="1" applyBorder="1" applyAlignment="1">
      <alignment horizontal="right" vertical="top"/>
    </xf>
    <xf numFmtId="0" fontId="8" fillId="5" borderId="0" xfId="8" applyFill="1"/>
    <xf numFmtId="0" fontId="9" fillId="0" borderId="18" xfId="8" applyFont="1" applyFill="1" applyBorder="1" applyAlignment="1">
      <alignment horizontal="right" vertical="top"/>
    </xf>
    <xf numFmtId="0" fontId="50" fillId="22" borderId="0" xfId="8" applyFont="1" applyFill="1" applyBorder="1" applyAlignment="1">
      <alignment vertical="center"/>
    </xf>
    <xf numFmtId="0" fontId="8" fillId="0" borderId="0" xfId="8" applyFill="1" applyAlignment="1">
      <alignment horizontal="center"/>
    </xf>
    <xf numFmtId="0" fontId="8" fillId="0" borderId="0" xfId="8" applyFill="1"/>
    <xf numFmtId="0" fontId="9" fillId="5" borderId="18" xfId="8" applyFont="1" applyFill="1" applyBorder="1" applyAlignment="1">
      <alignment horizontal="right" vertical="top"/>
    </xf>
    <xf numFmtId="0" fontId="10" fillId="5" borderId="18" xfId="8" applyFont="1" applyFill="1" applyBorder="1" applyAlignment="1">
      <alignment horizontal="right" vertical="top"/>
    </xf>
    <xf numFmtId="0" fontId="8" fillId="0" borderId="0" xfId="8" applyFill="1" applyAlignment="1">
      <alignment horizontal="center" vertical="center"/>
    </xf>
    <xf numFmtId="0" fontId="60" fillId="18" borderId="26" xfId="7" applyFont="1" applyFill="1" applyBorder="1" applyAlignment="1">
      <alignment horizontal="center" vertical="center" wrapText="1"/>
    </xf>
    <xf numFmtId="0" fontId="60" fillId="16" borderId="44" xfId="0" applyFont="1" applyFill="1" applyBorder="1" applyAlignment="1">
      <alignment horizontal="center" vertical="center" wrapText="1"/>
    </xf>
    <xf numFmtId="0" fontId="62" fillId="61" borderId="18" xfId="8" applyFont="1" applyFill="1" applyBorder="1" applyAlignment="1" applyProtection="1">
      <alignment horizontal="center" vertical="center"/>
      <protection locked="0"/>
    </xf>
    <xf numFmtId="0" fontId="120" fillId="0" borderId="47" xfId="8" applyFont="1" applyFill="1" applyBorder="1" applyAlignment="1">
      <alignment horizontal="left" vertical="top"/>
    </xf>
    <xf numFmtId="0" fontId="9" fillId="20" borderId="18" xfId="0" applyFont="1" applyFill="1" applyBorder="1" applyAlignment="1" applyProtection="1">
      <alignment horizontal="center" vertical="center" wrapText="1"/>
    </xf>
    <xf numFmtId="0" fontId="9" fillId="35" borderId="18" xfId="0" applyFont="1" applyFill="1" applyBorder="1" applyAlignment="1" applyProtection="1">
      <alignment horizontal="center" vertical="center" wrapText="1"/>
      <protection locked="0"/>
    </xf>
    <xf numFmtId="0" fontId="9" fillId="20" borderId="19" xfId="0" applyFont="1" applyFill="1" applyBorder="1" applyAlignment="1" applyProtection="1">
      <alignment horizontal="center" vertical="center" wrapText="1"/>
    </xf>
    <xf numFmtId="0" fontId="9" fillId="0" borderId="0" xfId="0" applyFont="1"/>
    <xf numFmtId="0" fontId="27" fillId="13" borderId="0" xfId="0" applyNumberFormat="1" applyFont="1" applyFill="1" applyBorder="1" applyAlignment="1" applyProtection="1">
      <alignment horizontal="justify" vertical="center" wrapText="1"/>
    </xf>
    <xf numFmtId="0" fontId="9" fillId="27" borderId="18" xfId="0" applyFont="1" applyFill="1" applyBorder="1" applyAlignment="1" applyProtection="1">
      <alignment horizontal="center" vertical="center" wrapText="1"/>
    </xf>
    <xf numFmtId="0" fontId="9" fillId="31" borderId="18" xfId="3" applyFont="1" applyFill="1" applyBorder="1" applyAlignment="1">
      <alignment horizontal="center" vertical="top" wrapText="1"/>
    </xf>
    <xf numFmtId="0" fontId="9" fillId="52" borderId="18" xfId="3" applyFont="1" applyFill="1" applyBorder="1" applyAlignment="1">
      <alignment horizontal="center" vertical="top" wrapText="1"/>
    </xf>
    <xf numFmtId="0" fontId="9" fillId="51" borderId="0" xfId="0" applyFont="1" applyFill="1" applyBorder="1" applyAlignment="1" applyProtection="1">
      <alignment horizontal="center" vertical="center" wrapText="1"/>
    </xf>
    <xf numFmtId="0" fontId="156" fillId="18" borderId="0" xfId="7" applyFont="1" applyFill="1" applyBorder="1" applyAlignment="1">
      <alignment horizontal="center" vertical="center" textRotation="255" wrapText="1"/>
    </xf>
    <xf numFmtId="0" fontId="155" fillId="65" borderId="54" xfId="0" applyFont="1" applyFill="1" applyBorder="1" applyAlignment="1">
      <alignment horizontal="center" vertical="center" wrapText="1"/>
    </xf>
    <xf numFmtId="0" fontId="8" fillId="11" borderId="0" xfId="0" applyFont="1" applyFill="1" applyBorder="1" applyAlignment="1" applyProtection="1">
      <alignment horizontal="center" vertical="center" wrapText="1"/>
      <protection locked="0"/>
    </xf>
    <xf numFmtId="0" fontId="159" fillId="11" borderId="32" xfId="0" applyFont="1" applyFill="1" applyBorder="1" applyAlignment="1" applyProtection="1">
      <alignment horizontal="left" vertical="center" wrapText="1"/>
      <protection locked="0"/>
    </xf>
    <xf numFmtId="0" fontId="159" fillId="11" borderId="0" xfId="0" applyFont="1" applyFill="1" applyBorder="1" applyAlignment="1" applyProtection="1">
      <alignment horizontal="left" vertical="center" wrapText="1"/>
      <protection locked="0"/>
    </xf>
    <xf numFmtId="0" fontId="36" fillId="11" borderId="16" xfId="0" applyFont="1" applyFill="1" applyBorder="1" applyAlignment="1" applyProtection="1">
      <alignment horizontal="center" vertical="center" wrapText="1"/>
      <protection locked="0"/>
    </xf>
    <xf numFmtId="0" fontId="34" fillId="11" borderId="43" xfId="0" applyFont="1" applyFill="1" applyBorder="1" applyAlignment="1" applyProtection="1">
      <alignment horizontal="center" vertical="center" wrapText="1"/>
      <protection locked="0"/>
    </xf>
    <xf numFmtId="0" fontId="145" fillId="0" borderId="0" xfId="0" applyFont="1" applyFill="1" applyBorder="1" applyAlignment="1" applyProtection="1">
      <alignment horizontal="right" vertical="center" wrapText="1"/>
      <protection locked="0"/>
    </xf>
    <xf numFmtId="0" fontId="145" fillId="0" borderId="16" xfId="0" applyFont="1" applyFill="1" applyBorder="1" applyAlignment="1" applyProtection="1">
      <alignment horizontal="right" vertical="center" wrapText="1"/>
      <protection locked="0"/>
    </xf>
    <xf numFmtId="0" fontId="64" fillId="17" borderId="33" xfId="0" applyNumberFormat="1" applyFont="1" applyFill="1" applyBorder="1" applyAlignment="1" applyProtection="1">
      <alignment horizontal="justify" vertical="center" wrapText="1"/>
    </xf>
    <xf numFmtId="0" fontId="65" fillId="17" borderId="33" xfId="0" applyNumberFormat="1" applyFont="1" applyFill="1" applyBorder="1" applyAlignment="1" applyProtection="1">
      <alignment horizontal="justify" vertical="center" wrapText="1"/>
    </xf>
    <xf numFmtId="0" fontId="60" fillId="17" borderId="44" xfId="0" applyFont="1" applyFill="1" applyBorder="1" applyAlignment="1">
      <alignment horizontal="center" vertical="center" wrapText="1"/>
    </xf>
    <xf numFmtId="0" fontId="60" fillId="17" borderId="44" xfId="0" applyNumberFormat="1" applyFont="1" applyFill="1" applyBorder="1" applyAlignment="1">
      <alignment horizontal="center" vertical="center" wrapText="1"/>
    </xf>
    <xf numFmtId="0" fontId="67" fillId="0" borderId="32" xfId="0" applyNumberFormat="1" applyFont="1" applyFill="1" applyBorder="1" applyAlignment="1" applyProtection="1">
      <alignment horizontal="justify" vertical="center" wrapText="1"/>
    </xf>
    <xf numFmtId="0" fontId="62" fillId="0" borderId="0" xfId="0" applyNumberFormat="1" applyFont="1" applyFill="1" applyBorder="1" applyAlignment="1" applyProtection="1">
      <alignment horizontal="center" vertical="center" wrapText="1"/>
    </xf>
    <xf numFmtId="0" fontId="62" fillId="0" borderId="43" xfId="0" applyNumberFormat="1" applyFont="1" applyFill="1" applyBorder="1" applyAlignment="1" applyProtection="1">
      <alignment horizontal="center" vertical="center" wrapText="1"/>
    </xf>
    <xf numFmtId="0" fontId="78" fillId="34" borderId="35" xfId="0" applyNumberFormat="1" applyFont="1" applyFill="1" applyBorder="1" applyAlignment="1" applyProtection="1">
      <alignment horizontal="justify" vertical="center" wrapText="1"/>
    </xf>
    <xf numFmtId="0" fontId="62" fillId="32" borderId="18" xfId="0" applyNumberFormat="1" applyFont="1" applyFill="1" applyBorder="1" applyAlignment="1" applyProtection="1">
      <alignment horizontal="center" vertical="center" wrapText="1"/>
    </xf>
    <xf numFmtId="0" fontId="62" fillId="34" borderId="46" xfId="0" applyNumberFormat="1" applyFont="1" applyFill="1" applyBorder="1" applyAlignment="1" applyProtection="1">
      <alignment horizontal="center" vertical="center" wrapText="1"/>
    </xf>
    <xf numFmtId="0" fontId="67" fillId="0" borderId="35" xfId="0" applyNumberFormat="1" applyFont="1" applyFill="1" applyBorder="1" applyAlignment="1" applyProtection="1">
      <alignment horizontal="left" vertical="center" wrapText="1"/>
    </xf>
    <xf numFmtId="0" fontId="62" fillId="0" borderId="18" xfId="0" applyNumberFormat="1" applyFont="1" applyFill="1" applyBorder="1" applyAlignment="1" applyProtection="1">
      <alignment horizontal="center" vertical="center" wrapText="1"/>
    </xf>
    <xf numFmtId="0" fontId="62" fillId="0" borderId="46" xfId="0" applyNumberFormat="1" applyFont="1" applyFill="1" applyBorder="1" applyAlignment="1" applyProtection="1">
      <alignment horizontal="center" vertical="center" wrapText="1"/>
    </xf>
    <xf numFmtId="0" fontId="62" fillId="0" borderId="35" xfId="0" applyNumberFormat="1" applyFont="1" applyFill="1" applyBorder="1" applyAlignment="1" applyProtection="1">
      <alignment horizontal="left" vertical="center" wrapText="1"/>
    </xf>
    <xf numFmtId="49" fontId="27" fillId="43" borderId="34" xfId="6" applyNumberFormat="1" applyFont="1" applyFill="1" applyBorder="1" applyAlignment="1" applyProtection="1">
      <alignment horizontal="justify" vertical="center" wrapText="1"/>
    </xf>
    <xf numFmtId="0" fontId="73" fillId="0" borderId="35" xfId="0" applyNumberFormat="1" applyFont="1" applyFill="1" applyBorder="1" applyAlignment="1" applyProtection="1">
      <alignment horizontal="justify" vertical="center" wrapText="1"/>
    </xf>
    <xf numFmtId="0" fontId="73" fillId="0" borderId="35" xfId="0" quotePrefix="1" applyNumberFormat="1" applyFont="1" applyFill="1" applyBorder="1" applyAlignment="1" applyProtection="1">
      <alignment horizontal="left" vertical="center" wrapText="1"/>
    </xf>
    <xf numFmtId="0" fontId="73" fillId="0" borderId="35" xfId="0" applyNumberFormat="1" applyFont="1" applyFill="1" applyBorder="1" applyAlignment="1" applyProtection="1">
      <alignment horizontal="left" vertical="center" wrapText="1"/>
    </xf>
    <xf numFmtId="0" fontId="67" fillId="0" borderId="18" xfId="0" applyNumberFormat="1" applyFont="1" applyFill="1" applyBorder="1" applyAlignment="1" applyProtection="1">
      <alignment horizontal="center" vertical="center" wrapText="1"/>
    </xf>
    <xf numFmtId="0" fontId="74" fillId="0" borderId="35" xfId="0" applyNumberFormat="1" applyFont="1" applyFill="1" applyBorder="1" applyAlignment="1" applyProtection="1">
      <alignment horizontal="justify" vertical="center" wrapText="1"/>
    </xf>
    <xf numFmtId="0" fontId="74" fillId="0" borderId="35" xfId="8" applyNumberFormat="1" applyFont="1" applyFill="1" applyBorder="1" applyAlignment="1" applyProtection="1">
      <alignment horizontal="justify" vertical="center" wrapText="1"/>
    </xf>
    <xf numFmtId="0" fontId="62" fillId="0" borderId="35" xfId="0" applyNumberFormat="1" applyFont="1" applyFill="1" applyBorder="1" applyAlignment="1" applyProtection="1">
      <alignment horizontal="justify" vertical="center" wrapText="1"/>
    </xf>
    <xf numFmtId="0" fontId="62" fillId="0" borderId="35" xfId="0" quotePrefix="1" applyNumberFormat="1" applyFont="1" applyFill="1" applyBorder="1" applyAlignment="1" applyProtection="1">
      <alignment horizontal="justify" vertical="center" wrapText="1"/>
    </xf>
    <xf numFmtId="0" fontId="62" fillId="0" borderId="35" xfId="0" quotePrefix="1" applyNumberFormat="1" applyFont="1" applyFill="1" applyBorder="1" applyAlignment="1" applyProtection="1">
      <alignment horizontal="left" vertical="center" wrapText="1"/>
    </xf>
    <xf numFmtId="0" fontId="67" fillId="0" borderId="18" xfId="0" applyNumberFormat="1" applyFont="1" applyFill="1" applyBorder="1" applyAlignment="1" applyProtection="1">
      <alignment horizontal="justify" vertical="center" wrapText="1"/>
    </xf>
    <xf numFmtId="0" fontId="63" fillId="0" borderId="35" xfId="0" applyNumberFormat="1" applyFont="1" applyFill="1" applyBorder="1" applyAlignment="1" applyProtection="1">
      <alignment horizontal="left" vertical="center" wrapText="1"/>
    </xf>
    <xf numFmtId="0" fontId="62" fillId="0" borderId="18" xfId="0" quotePrefix="1" applyNumberFormat="1" applyFont="1" applyFill="1" applyBorder="1" applyAlignment="1" applyProtection="1">
      <alignment vertical="center" wrapText="1"/>
    </xf>
    <xf numFmtId="0" fontId="62" fillId="0" borderId="18" xfId="0" quotePrefix="1" applyNumberFormat="1" applyFont="1" applyFill="1" applyBorder="1" applyAlignment="1" applyProtection="1">
      <alignment horizontal="left" vertical="center" wrapText="1"/>
    </xf>
    <xf numFmtId="0" fontId="62" fillId="0" borderId="35" xfId="0" quotePrefix="1" applyNumberFormat="1" applyFont="1" applyFill="1" applyBorder="1" applyAlignment="1" applyProtection="1">
      <alignment vertical="center" wrapText="1"/>
    </xf>
    <xf numFmtId="0" fontId="62" fillId="0" borderId="18" xfId="0" applyNumberFormat="1" applyFont="1" applyFill="1" applyBorder="1" applyAlignment="1" applyProtection="1">
      <alignment horizontal="left" vertical="center" wrapText="1"/>
    </xf>
    <xf numFmtId="0" fontId="67" fillId="0" borderId="35" xfId="0" applyNumberFormat="1" applyFont="1" applyFill="1" applyBorder="1" applyAlignment="1">
      <alignment horizontal="justify" vertical="center" wrapText="1"/>
    </xf>
    <xf numFmtId="0" fontId="68" fillId="0" borderId="35" xfId="0" applyNumberFormat="1" applyFont="1" applyFill="1" applyBorder="1" applyAlignment="1" applyProtection="1">
      <alignment horizontal="justify" vertical="center" wrapText="1"/>
    </xf>
    <xf numFmtId="0" fontId="67" fillId="0" borderId="35" xfId="0" quotePrefix="1" applyNumberFormat="1" applyFont="1" applyFill="1" applyBorder="1" applyAlignment="1">
      <alignment horizontal="justify" vertical="center" wrapText="1"/>
    </xf>
    <xf numFmtId="0" fontId="62" fillId="0" borderId="35" xfId="0" quotePrefix="1" applyNumberFormat="1" applyFont="1" applyFill="1" applyBorder="1" applyAlignment="1">
      <alignment vertical="center" wrapText="1"/>
    </xf>
    <xf numFmtId="0" fontId="3" fillId="0" borderId="35" xfId="0" applyNumberFormat="1" applyFont="1" applyFill="1" applyBorder="1" applyAlignment="1">
      <alignment vertical="center" wrapText="1"/>
    </xf>
    <xf numFmtId="0" fontId="62" fillId="0" borderId="35" xfId="0" quotePrefix="1" applyNumberFormat="1" applyFont="1" applyFill="1" applyBorder="1" applyAlignment="1">
      <alignment horizontal="left" vertical="center" wrapText="1"/>
    </xf>
    <xf numFmtId="0" fontId="62" fillId="0" borderId="35" xfId="0" applyNumberFormat="1" applyFont="1" applyFill="1" applyBorder="1" applyAlignment="1">
      <alignment horizontal="left" vertical="center" wrapText="1"/>
    </xf>
    <xf numFmtId="0" fontId="5" fillId="0" borderId="35" xfId="0" quotePrefix="1" applyNumberFormat="1" applyFont="1" applyFill="1" applyBorder="1" applyAlignment="1">
      <alignment horizontal="left" vertical="center" wrapText="1"/>
    </xf>
    <xf numFmtId="0" fontId="67" fillId="0" borderId="35" xfId="0" applyNumberFormat="1" applyFont="1" applyFill="1" applyBorder="1" applyAlignment="1">
      <alignment horizontal="left" vertical="center" wrapText="1"/>
    </xf>
    <xf numFmtId="0" fontId="78" fillId="34" borderId="18" xfId="0" applyNumberFormat="1" applyFont="1" applyFill="1" applyBorder="1" applyAlignment="1" applyProtection="1">
      <alignment horizontal="justify" vertical="center" wrapText="1"/>
    </xf>
    <xf numFmtId="0" fontId="79" fillId="0" borderId="35" xfId="0" applyNumberFormat="1" applyFont="1" applyFill="1" applyBorder="1" applyAlignment="1">
      <alignment horizontal="justify" vertical="center" wrapText="1"/>
    </xf>
    <xf numFmtId="0" fontId="70" fillId="0" borderId="35" xfId="0" applyNumberFormat="1" applyFont="1" applyFill="1" applyBorder="1" applyAlignment="1">
      <alignment vertical="center" wrapText="1"/>
    </xf>
    <xf numFmtId="0" fontId="70" fillId="0" borderId="35" xfId="0" applyNumberFormat="1" applyFont="1" applyFill="1" applyBorder="1" applyAlignment="1">
      <alignment horizontal="justify" vertical="center" wrapText="1"/>
    </xf>
    <xf numFmtId="0" fontId="68" fillId="0" borderId="35" xfId="0" applyNumberFormat="1" applyFont="1" applyFill="1" applyBorder="1" applyAlignment="1" applyProtection="1">
      <alignment horizontal="left" vertical="center" wrapText="1"/>
    </xf>
    <xf numFmtId="0" fontId="67" fillId="0" borderId="18" xfId="0" applyNumberFormat="1" applyFont="1" applyFill="1" applyBorder="1" applyAlignment="1" applyProtection="1">
      <alignment horizontal="left" vertical="center" wrapText="1"/>
    </xf>
    <xf numFmtId="0" fontId="75" fillId="0" borderId="35" xfId="0" applyNumberFormat="1" applyFont="1" applyFill="1" applyBorder="1" applyAlignment="1" applyProtection="1">
      <alignment horizontal="justify" vertical="center" wrapText="1"/>
    </xf>
    <xf numFmtId="0" fontId="68" fillId="0" borderId="35" xfId="0" quotePrefix="1" applyNumberFormat="1" applyFont="1" applyFill="1" applyBorder="1" applyAlignment="1" applyProtection="1">
      <alignment horizontal="left" vertical="center" wrapText="1"/>
    </xf>
    <xf numFmtId="0" fontId="67" fillId="0" borderId="35" xfId="0" quotePrefix="1" applyNumberFormat="1" applyFont="1" applyFill="1" applyBorder="1" applyAlignment="1" applyProtection="1">
      <alignment horizontal="left" vertical="center" wrapText="1"/>
    </xf>
    <xf numFmtId="0" fontId="62" fillId="0" borderId="32" xfId="0" quotePrefix="1" applyNumberFormat="1" applyFont="1" applyFill="1" applyBorder="1" applyAlignment="1" applyProtection="1">
      <alignment horizontal="left" vertical="center" wrapText="1"/>
    </xf>
    <xf numFmtId="0" fontId="78" fillId="34" borderId="35" xfId="0" quotePrefix="1" applyNumberFormat="1" applyFont="1" applyFill="1" applyBorder="1" applyAlignment="1" applyProtection="1">
      <alignment horizontal="justify" vertical="center" wrapText="1"/>
    </xf>
    <xf numFmtId="0" fontId="81" fillId="0" borderId="35" xfId="0" applyNumberFormat="1" applyFont="1" applyFill="1" applyBorder="1" applyAlignment="1" applyProtection="1">
      <alignment horizontal="justify" vertical="center" wrapText="1"/>
    </xf>
    <xf numFmtId="0" fontId="82" fillId="0" borderId="35" xfId="0" applyNumberFormat="1" applyFont="1" applyFill="1" applyBorder="1" applyAlignment="1" applyProtection="1">
      <alignment horizontal="justify" vertical="center" wrapText="1"/>
    </xf>
    <xf numFmtId="0" fontId="62" fillId="0" borderId="32" xfId="0" applyNumberFormat="1" applyFont="1" applyFill="1" applyBorder="1" applyAlignment="1" applyProtection="1">
      <alignment horizontal="left" vertical="center" wrapText="1"/>
    </xf>
    <xf numFmtId="0" fontId="62" fillId="0" borderId="0" xfId="0" applyNumberFormat="1" applyFont="1" applyFill="1" applyBorder="1" applyAlignment="1" applyProtection="1">
      <alignment horizontal="left" vertical="center" wrapText="1"/>
    </xf>
    <xf numFmtId="0" fontId="62" fillId="32" borderId="0" xfId="0" applyNumberFormat="1" applyFont="1" applyFill="1" applyBorder="1" applyAlignment="1" applyProtection="1">
      <alignment horizontal="center" vertical="center" wrapText="1"/>
    </xf>
    <xf numFmtId="0" fontId="78" fillId="34" borderId="18" xfId="0" quotePrefix="1" applyNumberFormat="1" applyFont="1" applyFill="1" applyBorder="1" applyAlignment="1" applyProtection="1">
      <alignment horizontal="justify" vertical="center" wrapText="1"/>
    </xf>
    <xf numFmtId="0" fontId="55" fillId="43" borderId="45" xfId="0" applyNumberFormat="1" applyFont="1" applyFill="1" applyBorder="1" applyAlignment="1" applyProtection="1">
      <alignment horizontal="center" vertical="center" wrapText="1"/>
    </xf>
    <xf numFmtId="0" fontId="36" fillId="0" borderId="32" xfId="0" applyFont="1" applyBorder="1" applyAlignment="1">
      <alignment vertical="center" wrapText="1"/>
    </xf>
    <xf numFmtId="0" fontId="34" fillId="11" borderId="16" xfId="0" applyFont="1" applyFill="1" applyBorder="1" applyAlignment="1" applyProtection="1">
      <alignment horizontal="center" vertical="center" wrapText="1"/>
      <protection locked="0"/>
    </xf>
    <xf numFmtId="0" fontId="8" fillId="0" borderId="0" xfId="0" applyFont="1" applyAlignment="1">
      <alignment vertical="center" wrapText="1"/>
    </xf>
    <xf numFmtId="0" fontId="88" fillId="17" borderId="16" xfId="0" applyNumberFormat="1" applyFont="1" applyFill="1" applyBorder="1" applyAlignment="1" applyProtection="1">
      <alignment horizontal="justify" vertical="center" wrapText="1"/>
    </xf>
    <xf numFmtId="0" fontId="88" fillId="17" borderId="16" xfId="0" applyNumberFormat="1" applyFont="1" applyFill="1" applyBorder="1" applyAlignment="1" applyProtection="1">
      <alignment horizontal="center" vertical="center" wrapText="1"/>
    </xf>
    <xf numFmtId="0" fontId="89" fillId="17" borderId="16" xfId="0" applyFont="1" applyFill="1" applyBorder="1" applyAlignment="1" applyProtection="1">
      <alignment horizontal="left" vertical="center" wrapText="1"/>
    </xf>
    <xf numFmtId="0" fontId="60" fillId="17" borderId="16" xfId="0" applyFont="1" applyFill="1" applyBorder="1" applyAlignment="1">
      <alignment horizontal="center" vertical="center" textRotation="90" wrapText="1"/>
    </xf>
    <xf numFmtId="0" fontId="0" fillId="0" borderId="0" xfId="0" applyAlignment="1">
      <alignment vertical="center" wrapText="1"/>
    </xf>
    <xf numFmtId="0" fontId="145" fillId="0" borderId="20" xfId="0" applyFont="1" applyFill="1" applyBorder="1" applyAlignment="1" applyProtection="1">
      <alignment horizontal="right" vertical="center" wrapText="1"/>
    </xf>
    <xf numFmtId="0" fontId="9" fillId="43" borderId="20" xfId="0" applyFont="1" applyFill="1" applyBorder="1" applyAlignment="1" applyProtection="1">
      <alignment horizontal="center" vertical="center" wrapText="1"/>
    </xf>
    <xf numFmtId="49" fontId="34" fillId="17" borderId="34" xfId="6" applyNumberFormat="1" applyFont="1" applyFill="1" applyBorder="1" applyAlignment="1" applyProtection="1">
      <alignment horizontal="justify" vertical="center" wrapText="1"/>
    </xf>
    <xf numFmtId="0" fontId="58" fillId="17" borderId="0" xfId="0" applyFont="1" applyFill="1" applyAlignment="1">
      <alignment vertical="center" wrapText="1"/>
    </xf>
    <xf numFmtId="0" fontId="58" fillId="17" borderId="0" xfId="0" applyFont="1" applyFill="1" applyAlignment="1">
      <alignment horizontal="center" vertical="center" wrapText="1"/>
    </xf>
    <xf numFmtId="0" fontId="58" fillId="17" borderId="20" xfId="0" applyFont="1" applyFill="1" applyBorder="1" applyAlignment="1">
      <alignment vertical="center" wrapText="1"/>
    </xf>
    <xf numFmtId="0" fontId="34" fillId="17" borderId="20" xfId="0" applyFont="1" applyFill="1" applyBorder="1" applyAlignment="1">
      <alignment horizontal="center" vertical="center" wrapText="1"/>
    </xf>
    <xf numFmtId="49" fontId="34" fillId="43" borderId="45" xfId="6" applyNumberFormat="1" applyFont="1" applyFill="1" applyBorder="1" applyAlignment="1" applyProtection="1">
      <alignment horizontal="center" vertical="center" wrapText="1"/>
    </xf>
    <xf numFmtId="0" fontId="34" fillId="43" borderId="45" xfId="6" applyNumberFormat="1" applyFont="1" applyFill="1" applyBorder="1" applyAlignment="1" applyProtection="1">
      <alignment horizontal="center" vertical="center" wrapText="1"/>
    </xf>
    <xf numFmtId="0" fontId="9" fillId="0" borderId="18" xfId="0" applyFont="1" applyFill="1" applyBorder="1" applyAlignment="1" applyProtection="1">
      <alignment horizontal="center" vertical="center" wrapText="1"/>
      <protection locked="0"/>
    </xf>
    <xf numFmtId="0" fontId="90" fillId="0" borderId="18" xfId="0" applyFont="1" applyBorder="1" applyAlignment="1">
      <alignment vertical="center" wrapText="1"/>
    </xf>
    <xf numFmtId="0" fontId="90" fillId="0" borderId="18" xfId="0" applyFont="1" applyBorder="1" applyAlignment="1">
      <alignment horizontal="center" vertical="center" wrapText="1"/>
    </xf>
    <xf numFmtId="0" fontId="91" fillId="19" borderId="18" xfId="0" applyFont="1" applyFill="1" applyBorder="1" applyAlignment="1">
      <alignment vertical="center" wrapText="1"/>
    </xf>
    <xf numFmtId="0" fontId="63" fillId="32" borderId="18" xfId="0" applyFont="1" applyFill="1" applyBorder="1" applyAlignment="1">
      <alignment horizontal="center" vertical="center" wrapText="1"/>
    </xf>
    <xf numFmtId="0" fontId="63" fillId="0" borderId="46" xfId="0" applyFont="1" applyFill="1" applyBorder="1" applyAlignment="1">
      <alignment horizontal="center" vertical="center" wrapText="1"/>
    </xf>
    <xf numFmtId="0" fontId="63" fillId="0" borderId="46" xfId="0" applyNumberFormat="1" applyFont="1" applyFill="1" applyBorder="1" applyAlignment="1">
      <alignment horizontal="center" vertical="center" wrapText="1"/>
    </xf>
    <xf numFmtId="0" fontId="9" fillId="0" borderId="0" xfId="0" applyFont="1" applyFill="1" applyBorder="1" applyAlignment="1" applyProtection="1">
      <alignment horizontal="center" vertical="center" wrapText="1"/>
      <protection locked="0"/>
    </xf>
    <xf numFmtId="0" fontId="91" fillId="0" borderId="0" xfId="0" applyFont="1" applyFill="1" applyAlignment="1">
      <alignment vertical="center" wrapText="1"/>
    </xf>
    <xf numFmtId="0" fontId="34" fillId="43" borderId="34" xfId="6" applyNumberFormat="1" applyFont="1" applyFill="1" applyBorder="1" applyAlignment="1" applyProtection="1">
      <alignment horizontal="justify" vertical="center" wrapText="1"/>
    </xf>
    <xf numFmtId="0" fontId="58" fillId="43" borderId="0" xfId="0" applyFont="1" applyFill="1" applyAlignment="1">
      <alignment vertical="center" wrapText="1"/>
    </xf>
    <xf numFmtId="0" fontId="58" fillId="43" borderId="0" xfId="0" applyFont="1" applyFill="1" applyAlignment="1">
      <alignment horizontal="center" vertical="center" wrapText="1"/>
    </xf>
    <xf numFmtId="0" fontId="58" fillId="43" borderId="20" xfId="0" applyFont="1" applyFill="1" applyBorder="1" applyAlignment="1" applyProtection="1">
      <alignment horizontal="left" vertical="center" wrapText="1"/>
    </xf>
    <xf numFmtId="0" fontId="34" fillId="43" borderId="20" xfId="0" applyFont="1" applyFill="1" applyBorder="1" applyAlignment="1">
      <alignment horizontal="center" vertical="center" wrapText="1"/>
    </xf>
    <xf numFmtId="0" fontId="9" fillId="29" borderId="18" xfId="0" applyFont="1" applyFill="1" applyBorder="1" applyAlignment="1" applyProtection="1">
      <alignment horizontal="center" vertical="center" wrapText="1"/>
      <protection locked="0"/>
    </xf>
    <xf numFmtId="0" fontId="90" fillId="0" borderId="18" xfId="0" applyFont="1" applyFill="1" applyBorder="1" applyAlignment="1">
      <alignment vertical="center" wrapText="1"/>
    </xf>
    <xf numFmtId="0" fontId="90" fillId="0" borderId="18" xfId="0" applyFont="1" applyFill="1" applyBorder="1" applyAlignment="1">
      <alignment horizontal="center" vertical="center" wrapText="1"/>
    </xf>
    <xf numFmtId="0" fontId="91" fillId="0" borderId="18" xfId="0" applyFont="1" applyFill="1" applyBorder="1" applyAlignment="1">
      <alignment vertical="center" wrapText="1"/>
    </xf>
    <xf numFmtId="0" fontId="9" fillId="60" borderId="18" xfId="0" applyFont="1" applyFill="1" applyBorder="1" applyAlignment="1" applyProtection="1">
      <alignment horizontal="center" vertical="center" wrapText="1"/>
      <protection locked="0"/>
    </xf>
    <xf numFmtId="0" fontId="91" fillId="0" borderId="18" xfId="0" applyFont="1" applyFill="1" applyBorder="1" applyAlignment="1">
      <alignment horizontal="left" vertical="center" wrapText="1"/>
    </xf>
    <xf numFmtId="0" fontId="62" fillId="32" borderId="18" xfId="0" applyFont="1" applyFill="1" applyBorder="1" applyAlignment="1">
      <alignment horizontal="center" vertical="center" wrapText="1"/>
    </xf>
    <xf numFmtId="0" fontId="63" fillId="0" borderId="18" xfId="0" applyFont="1" applyFill="1" applyBorder="1" applyAlignment="1">
      <alignment horizontal="center" vertical="center" wrapText="1"/>
    </xf>
    <xf numFmtId="0" fontId="9" fillId="0" borderId="19" xfId="0" applyFont="1" applyFill="1" applyBorder="1" applyAlignment="1" applyProtection="1">
      <alignment horizontal="center" vertical="center" wrapText="1"/>
      <protection locked="0"/>
    </xf>
    <xf numFmtId="0" fontId="70" fillId="0" borderId="18" xfId="0" applyFont="1" applyFill="1" applyBorder="1" applyAlignment="1">
      <alignment horizontal="center" vertical="center" wrapText="1"/>
    </xf>
    <xf numFmtId="0" fontId="77" fillId="0" borderId="18" xfId="0" applyFont="1" applyFill="1" applyBorder="1" applyAlignment="1">
      <alignment horizontal="center" vertical="center" wrapText="1"/>
    </xf>
    <xf numFmtId="0" fontId="9" fillId="33" borderId="18" xfId="0" applyFont="1" applyFill="1" applyBorder="1" applyAlignment="1" applyProtection="1">
      <alignment horizontal="center" vertical="center" wrapText="1"/>
    </xf>
    <xf numFmtId="0" fontId="70" fillId="0" borderId="35" xfId="0" applyNumberFormat="1" applyFont="1" applyFill="1" applyBorder="1" applyAlignment="1" applyProtection="1">
      <alignment horizontal="justify" vertical="center" wrapText="1"/>
    </xf>
    <xf numFmtId="0" fontId="70" fillId="0" borderId="46" xfId="0" applyFont="1" applyFill="1" applyBorder="1" applyAlignment="1">
      <alignment horizontal="center" vertical="center" wrapText="1"/>
    </xf>
    <xf numFmtId="0" fontId="70" fillId="0" borderId="46" xfId="0" applyNumberFormat="1" applyFont="1" applyFill="1" applyBorder="1" applyAlignment="1">
      <alignment horizontal="center" vertical="center" wrapText="1"/>
    </xf>
    <xf numFmtId="0" fontId="73" fillId="0" borderId="18" xfId="0" applyFont="1" applyFill="1" applyBorder="1" applyAlignment="1">
      <alignment horizontal="center" vertical="center" wrapText="1"/>
    </xf>
    <xf numFmtId="0" fontId="73" fillId="0" borderId="46" xfId="0" applyNumberFormat="1" applyFont="1" applyFill="1" applyBorder="1" applyAlignment="1">
      <alignment horizontal="center" vertical="center" wrapText="1"/>
    </xf>
    <xf numFmtId="0" fontId="62" fillId="0" borderId="46" xfId="0" applyFont="1" applyFill="1" applyBorder="1" applyAlignment="1">
      <alignment horizontal="center" vertical="center" wrapText="1"/>
    </xf>
    <xf numFmtId="0" fontId="73" fillId="0" borderId="46" xfId="0" applyFont="1" applyFill="1" applyBorder="1" applyAlignment="1">
      <alignment horizontal="center" vertical="center" wrapText="1"/>
    </xf>
    <xf numFmtId="0" fontId="62" fillId="0" borderId="46" xfId="0" applyNumberFormat="1" applyFont="1" applyFill="1" applyBorder="1" applyAlignment="1">
      <alignment horizontal="center" vertical="center" wrapText="1"/>
    </xf>
    <xf numFmtId="0" fontId="49" fillId="43" borderId="36" xfId="6" applyNumberFormat="1" applyFont="1" applyFill="1" applyBorder="1" applyAlignment="1" applyProtection="1">
      <alignment horizontal="justify" vertical="center" wrapText="1"/>
    </xf>
    <xf numFmtId="0" fontId="90" fillId="43" borderId="0" xfId="0" applyFont="1" applyFill="1" applyAlignment="1">
      <alignment vertical="center" wrapText="1"/>
    </xf>
    <xf numFmtId="0" fontId="90" fillId="43" borderId="0" xfId="0" applyFont="1" applyFill="1" applyAlignment="1">
      <alignment horizontal="center" vertical="center" wrapText="1"/>
    </xf>
    <xf numFmtId="0" fontId="59" fillId="43" borderId="21" xfId="0" applyFont="1" applyFill="1" applyBorder="1" applyAlignment="1" applyProtection="1">
      <alignment horizontal="left" vertical="center" wrapText="1"/>
    </xf>
    <xf numFmtId="0" fontId="60" fillId="43" borderId="21" xfId="0" applyFont="1" applyFill="1" applyBorder="1" applyAlignment="1">
      <alignment horizontal="center" vertical="center" wrapText="1"/>
    </xf>
    <xf numFmtId="49" fontId="60" fillId="43" borderId="45" xfId="6" applyNumberFormat="1" applyFont="1" applyFill="1" applyBorder="1" applyAlignment="1" applyProtection="1">
      <alignment horizontal="center" vertical="center" wrapText="1"/>
    </xf>
    <xf numFmtId="0" fontId="60" fillId="43" borderId="45" xfId="6" applyNumberFormat="1" applyFont="1" applyFill="1" applyBorder="1" applyAlignment="1" applyProtection="1">
      <alignment horizontal="center" vertical="center" wrapText="1"/>
    </xf>
    <xf numFmtId="0" fontId="73" fillId="32" borderId="18" xfId="0" applyFont="1" applyFill="1" applyBorder="1" applyAlignment="1">
      <alignment horizontal="center" vertical="center" wrapText="1"/>
    </xf>
    <xf numFmtId="0" fontId="62" fillId="0" borderId="18" xfId="0" applyFont="1" applyFill="1" applyBorder="1" applyAlignment="1">
      <alignment horizontal="center" vertical="center" wrapText="1"/>
    </xf>
    <xf numFmtId="0" fontId="55" fillId="43" borderId="34" xfId="6" applyNumberFormat="1" applyFont="1" applyFill="1" applyBorder="1" applyAlignment="1" applyProtection="1">
      <alignment horizontal="justify" vertical="center" wrapText="1"/>
    </xf>
    <xf numFmtId="0" fontId="59" fillId="43" borderId="20" xfId="0" applyFont="1" applyFill="1" applyBorder="1" applyAlignment="1" applyProtection="1">
      <alignment horizontal="left" vertical="center" wrapText="1"/>
    </xf>
    <xf numFmtId="0" fontId="60" fillId="43" borderId="20" xfId="0" applyFont="1" applyFill="1" applyBorder="1" applyAlignment="1">
      <alignment horizontal="center" vertical="center" wrapText="1"/>
    </xf>
    <xf numFmtId="0" fontId="91" fillId="0" borderId="18" xfId="0" applyFont="1" applyFill="1" applyBorder="1" applyAlignment="1">
      <alignment horizontal="right" vertical="center" wrapText="1"/>
    </xf>
    <xf numFmtId="0" fontId="84" fillId="0" borderId="46" xfId="0" applyNumberFormat="1" applyFont="1" applyFill="1" applyBorder="1" applyAlignment="1">
      <alignment horizontal="center" vertical="center" wrapText="1"/>
    </xf>
    <xf numFmtId="0" fontId="55" fillId="43" borderId="36" xfId="6" applyNumberFormat="1" applyFont="1" applyFill="1" applyBorder="1" applyAlignment="1" applyProtection="1">
      <alignment horizontal="justify" vertical="center" wrapText="1"/>
    </xf>
    <xf numFmtId="0" fontId="60" fillId="43" borderId="18" xfId="0" applyFont="1" applyFill="1" applyBorder="1" applyAlignment="1">
      <alignment horizontal="center" vertical="center" wrapText="1"/>
    </xf>
    <xf numFmtId="0" fontId="55" fillId="43" borderId="32" xfId="6" applyNumberFormat="1" applyFont="1" applyFill="1" applyBorder="1" applyAlignment="1" applyProtection="1">
      <alignment horizontal="justify" vertical="center" wrapText="1"/>
    </xf>
    <xf numFmtId="0" fontId="59" fillId="43" borderId="0" xfId="0" applyFont="1" applyFill="1" applyBorder="1" applyAlignment="1" applyProtection="1">
      <alignment horizontal="left" vertical="center" wrapText="1"/>
    </xf>
    <xf numFmtId="0" fontId="60" fillId="43" borderId="0" xfId="0" applyFont="1" applyFill="1" applyBorder="1" applyAlignment="1">
      <alignment horizontal="center" vertical="center" wrapText="1"/>
    </xf>
    <xf numFmtId="0" fontId="91" fillId="19" borderId="18" xfId="0" applyFont="1" applyFill="1" applyBorder="1" applyAlignment="1" applyProtection="1">
      <alignment horizontal="left" vertical="center" wrapText="1"/>
    </xf>
    <xf numFmtId="0" fontId="91" fillId="0" borderId="18" xfId="0" applyFont="1" applyFill="1" applyBorder="1" applyAlignment="1" applyProtection="1">
      <alignment horizontal="left" vertical="center" wrapText="1"/>
    </xf>
    <xf numFmtId="0" fontId="91" fillId="19" borderId="0" xfId="0" applyFont="1" applyFill="1" applyBorder="1" applyAlignment="1">
      <alignment vertical="center" wrapText="1"/>
    </xf>
    <xf numFmtId="0" fontId="0" fillId="0" borderId="0" xfId="0" applyFill="1" applyAlignment="1">
      <alignment vertical="center" wrapText="1"/>
    </xf>
    <xf numFmtId="0" fontId="91" fillId="43" borderId="0" xfId="0" applyFont="1" applyFill="1" applyBorder="1" applyAlignment="1">
      <alignment vertical="center" wrapText="1"/>
    </xf>
    <xf numFmtId="0" fontId="5" fillId="0" borderId="35" xfId="0" applyNumberFormat="1" applyFont="1" applyFill="1" applyBorder="1" applyAlignment="1">
      <alignment horizontal="left" vertical="center" wrapText="1"/>
    </xf>
    <xf numFmtId="0" fontId="2" fillId="0" borderId="35" xfId="0" quotePrefix="1" applyNumberFormat="1" applyFont="1" applyFill="1" applyBorder="1" applyAlignment="1">
      <alignment horizontal="left" vertical="center" wrapText="1"/>
    </xf>
    <xf numFmtId="0" fontId="75" fillId="32" borderId="18" xfId="0" applyFont="1" applyFill="1" applyBorder="1" applyAlignment="1">
      <alignment horizontal="center" vertical="center" wrapText="1"/>
    </xf>
    <xf numFmtId="0" fontId="9" fillId="60" borderId="18" xfId="0" applyFont="1" applyFill="1" applyBorder="1" applyAlignment="1" applyProtection="1">
      <alignment horizontal="center" vertical="center" wrapText="1"/>
    </xf>
    <xf numFmtId="0" fontId="9" fillId="30" borderId="18" xfId="0" applyFont="1" applyFill="1" applyBorder="1" applyAlignment="1" applyProtection="1">
      <alignment horizontal="center" vertical="center" wrapText="1"/>
      <protection locked="0"/>
    </xf>
    <xf numFmtId="0" fontId="49" fillId="43" borderId="32" xfId="6" applyNumberFormat="1" applyFont="1" applyFill="1" applyBorder="1" applyAlignment="1" applyProtection="1">
      <alignment horizontal="justify" vertical="center" wrapText="1"/>
    </xf>
    <xf numFmtId="0" fontId="91" fillId="43" borderId="18" xfId="0" applyFont="1" applyFill="1" applyBorder="1" applyAlignment="1">
      <alignment vertical="center" wrapText="1"/>
    </xf>
    <xf numFmtId="0" fontId="63" fillId="34" borderId="46" xfId="0" applyFont="1" applyFill="1" applyBorder="1" applyAlignment="1">
      <alignment horizontal="center" vertical="center" wrapText="1"/>
    </xf>
    <xf numFmtId="0" fontId="63" fillId="34" borderId="46" xfId="0" applyNumberFormat="1" applyFont="1" applyFill="1" applyBorder="1" applyAlignment="1">
      <alignment horizontal="center" vertical="center" wrapText="1"/>
    </xf>
    <xf numFmtId="0" fontId="68" fillId="0" borderId="18" xfId="0" applyFont="1" applyFill="1" applyBorder="1" applyAlignment="1">
      <alignment vertical="center" wrapText="1"/>
    </xf>
    <xf numFmtId="0" fontId="68" fillId="19" borderId="18" xfId="0" applyFont="1" applyFill="1" applyBorder="1" applyAlignment="1">
      <alignment vertical="center" wrapText="1"/>
    </xf>
    <xf numFmtId="0" fontId="91" fillId="43" borderId="20" xfId="0" applyFont="1" applyFill="1" applyBorder="1" applyAlignment="1">
      <alignment vertical="center" wrapText="1"/>
    </xf>
    <xf numFmtId="0" fontId="90" fillId="0" borderId="0" xfId="0" applyFont="1" applyFill="1" applyBorder="1" applyAlignment="1">
      <alignment vertical="center" wrapText="1"/>
    </xf>
    <xf numFmtId="0" fontId="75" fillId="0" borderId="18" xfId="0" applyFont="1" applyFill="1" applyBorder="1" applyAlignment="1">
      <alignment horizontal="center" vertical="center" wrapText="1"/>
    </xf>
    <xf numFmtId="0" fontId="90" fillId="0" borderId="0" xfId="0" applyFont="1" applyBorder="1" applyAlignment="1">
      <alignment vertical="center" wrapText="1"/>
    </xf>
    <xf numFmtId="0" fontId="90" fillId="0" borderId="0" xfId="0" applyFont="1" applyBorder="1" applyAlignment="1">
      <alignment horizontal="center" vertical="center" wrapText="1"/>
    </xf>
    <xf numFmtId="0" fontId="55" fillId="43" borderId="34" xfId="0" applyNumberFormat="1" applyFont="1" applyFill="1" applyBorder="1" applyAlignment="1" applyProtection="1">
      <alignment horizontal="justify" vertical="center" wrapText="1"/>
    </xf>
    <xf numFmtId="0" fontId="62" fillId="0" borderId="35" xfId="0" applyNumberFormat="1" applyFont="1" applyFill="1" applyBorder="1" applyAlignment="1">
      <alignment horizontal="justify" vertical="center" wrapText="1"/>
    </xf>
    <xf numFmtId="0" fontId="145" fillId="0" borderId="0" xfId="0" applyFont="1" applyFill="1" applyAlignment="1">
      <alignment horizontal="right" vertical="center" wrapText="1"/>
    </xf>
    <xf numFmtId="0" fontId="9" fillId="0" borderId="0" xfId="0" applyFont="1" applyAlignment="1">
      <alignment vertical="center" wrapText="1"/>
    </xf>
    <xf numFmtId="0" fontId="36" fillId="0" borderId="0" xfId="0" applyFont="1" applyAlignment="1">
      <alignment vertical="center" wrapText="1"/>
    </xf>
    <xf numFmtId="0" fontId="62" fillId="0" borderId="43" xfId="0" applyFont="1" applyBorder="1" applyAlignment="1">
      <alignment horizontal="center" vertical="center" wrapText="1"/>
    </xf>
    <xf numFmtId="0" fontId="62" fillId="0" borderId="43" xfId="0" applyNumberFormat="1" applyFont="1" applyBorder="1" applyAlignment="1">
      <alignment horizontal="center" vertical="center" wrapText="1"/>
    </xf>
    <xf numFmtId="0" fontId="160" fillId="0" borderId="0" xfId="0" applyFont="1" applyFill="1" applyBorder="1" applyAlignment="1" applyProtection="1">
      <alignment horizontal="center" vertical="center" wrapText="1"/>
      <protection locked="0"/>
    </xf>
    <xf numFmtId="0" fontId="8" fillId="53" borderId="0" xfId="0" applyFont="1" applyFill="1" applyBorder="1" applyAlignment="1" applyProtection="1">
      <alignment horizontal="center" vertical="center" wrapText="1"/>
      <protection locked="0"/>
    </xf>
    <xf numFmtId="0" fontId="106" fillId="53" borderId="0" xfId="0" applyNumberFormat="1" applyFont="1" applyFill="1" applyBorder="1" applyAlignment="1" applyProtection="1">
      <alignment horizontal="justify" vertical="center" wrapText="1"/>
    </xf>
    <xf numFmtId="0" fontId="60" fillId="13" borderId="26" xfId="0" applyFont="1" applyFill="1" applyBorder="1" applyAlignment="1">
      <alignment horizontal="center" vertical="center" wrapText="1"/>
    </xf>
    <xf numFmtId="0" fontId="67" fillId="0" borderId="18" xfId="0" applyNumberFormat="1" applyFont="1" applyFill="1" applyBorder="1" applyAlignment="1">
      <alignment horizontal="justify" vertical="center" wrapText="1"/>
    </xf>
    <xf numFmtId="0" fontId="62" fillId="0" borderId="18" xfId="0" applyNumberFormat="1" applyFont="1" applyFill="1" applyBorder="1" applyAlignment="1">
      <alignment horizontal="justify" vertical="center" wrapText="1"/>
    </xf>
    <xf numFmtId="0" fontId="73" fillId="0" borderId="18" xfId="0" applyNumberFormat="1" applyFont="1" applyFill="1" applyBorder="1" applyAlignment="1">
      <alignment horizontal="left" vertical="center" wrapText="1"/>
    </xf>
    <xf numFmtId="0" fontId="73" fillId="0" borderId="18" xfId="0" applyNumberFormat="1" applyFont="1" applyFill="1" applyBorder="1" applyAlignment="1" applyProtection="1">
      <alignment horizontal="left" vertical="center" wrapText="1"/>
    </xf>
    <xf numFmtId="0" fontId="70" fillId="0" borderId="18" xfId="0" applyNumberFormat="1" applyFont="1" applyFill="1" applyBorder="1" applyAlignment="1">
      <alignment horizontal="left" vertical="center" wrapText="1"/>
    </xf>
    <xf numFmtId="0" fontId="81" fillId="0" borderId="18" xfId="0" applyNumberFormat="1" applyFont="1" applyFill="1" applyBorder="1" applyAlignment="1">
      <alignment horizontal="left" vertical="center" wrapText="1"/>
    </xf>
    <xf numFmtId="0" fontId="62" fillId="0" borderId="18" xfId="0" applyNumberFormat="1" applyFont="1" applyFill="1" applyBorder="1" applyAlignment="1" applyProtection="1">
      <alignment horizontal="justify" vertical="center" wrapText="1"/>
    </xf>
    <xf numFmtId="0" fontId="62" fillId="0" borderId="18" xfId="0" applyNumberFormat="1" applyFont="1" applyFill="1" applyBorder="1" applyAlignment="1">
      <alignment horizontal="left" vertical="center" wrapText="1"/>
    </xf>
    <xf numFmtId="0" fontId="93" fillId="0" borderId="18" xfId="0" applyNumberFormat="1" applyFont="1" applyFill="1" applyBorder="1" applyAlignment="1">
      <alignment horizontal="left" vertical="center" wrapText="1"/>
    </xf>
    <xf numFmtId="0" fontId="73" fillId="0" borderId="18" xfId="0" applyNumberFormat="1" applyFont="1" applyFill="1" applyBorder="1" applyAlignment="1">
      <alignment horizontal="left" vertical="center" wrapText="1" shrinkToFit="1"/>
    </xf>
    <xf numFmtId="0" fontId="81" fillId="0" borderId="18" xfId="0" applyNumberFormat="1" applyFont="1" applyFill="1" applyBorder="1" applyAlignment="1">
      <alignment horizontal="justify" vertical="center" wrapText="1"/>
    </xf>
    <xf numFmtId="0" fontId="62" fillId="0" borderId="18" xfId="0" quotePrefix="1" applyNumberFormat="1" applyFont="1" applyFill="1" applyBorder="1" applyAlignment="1">
      <alignment horizontal="left" vertical="center" wrapText="1"/>
    </xf>
    <xf numFmtId="0" fontId="67" fillId="0" borderId="18" xfId="0" applyNumberFormat="1" applyFont="1" applyFill="1" applyBorder="1" applyAlignment="1" applyProtection="1">
      <alignment horizontal="left" vertical="center" wrapText="1" shrinkToFit="1"/>
    </xf>
    <xf numFmtId="0" fontId="34" fillId="53" borderId="26" xfId="0" applyFont="1" applyFill="1" applyBorder="1" applyAlignment="1">
      <alignment horizontal="center" vertical="center" wrapText="1"/>
    </xf>
    <xf numFmtId="0" fontId="47" fillId="0" borderId="18" xfId="0" applyFont="1" applyFill="1" applyBorder="1" applyAlignment="1">
      <alignment horizontal="right" vertical="center" wrapText="1"/>
    </xf>
    <xf numFmtId="0" fontId="144" fillId="0" borderId="23" xfId="0" applyFont="1" applyFill="1" applyBorder="1" applyAlignment="1" applyProtection="1">
      <alignment horizontal="center" vertical="center" wrapText="1"/>
    </xf>
    <xf numFmtId="0" fontId="9" fillId="13" borderId="23" xfId="0" applyFont="1" applyFill="1" applyBorder="1" applyAlignment="1" applyProtection="1">
      <alignment horizontal="center" vertical="center" wrapText="1"/>
    </xf>
    <xf numFmtId="0" fontId="55" fillId="13" borderId="0" xfId="0" applyNumberFormat="1" applyFont="1" applyFill="1" applyBorder="1" applyAlignment="1" applyProtection="1">
      <alignment horizontal="justify" vertical="center" wrapText="1"/>
    </xf>
    <xf numFmtId="0" fontId="9" fillId="0" borderId="24" xfId="0" applyFont="1" applyFill="1" applyBorder="1" applyAlignment="1" applyProtection="1">
      <alignment horizontal="center" vertical="center" wrapText="1"/>
      <protection locked="0"/>
    </xf>
    <xf numFmtId="0" fontId="9" fillId="61" borderId="18" xfId="8" applyFont="1" applyFill="1" applyBorder="1" applyAlignment="1" applyProtection="1">
      <alignment horizontal="center" vertical="center" wrapText="1"/>
      <protection locked="0"/>
    </xf>
    <xf numFmtId="0" fontId="62" fillId="0" borderId="27" xfId="0" applyFont="1" applyFill="1" applyBorder="1" applyAlignment="1">
      <alignment horizontal="center" vertical="center" wrapText="1"/>
    </xf>
    <xf numFmtId="0" fontId="60" fillId="13" borderId="26" xfId="0" applyNumberFormat="1" applyFont="1" applyFill="1" applyBorder="1" applyAlignment="1" applyProtection="1">
      <alignment horizontal="center" vertical="center" wrapText="1"/>
    </xf>
    <xf numFmtId="0" fontId="67" fillId="0" borderId="27" xfId="0" applyFont="1" applyFill="1" applyBorder="1" applyAlignment="1">
      <alignment horizontal="center" vertical="center" wrapText="1"/>
    </xf>
    <xf numFmtId="0" fontId="162" fillId="0" borderId="0" xfId="3" applyFont="1" applyFill="1" applyBorder="1" applyAlignment="1" applyProtection="1">
      <alignment horizontal="center" vertical="center" wrapText="1"/>
      <protection locked="0"/>
    </xf>
    <xf numFmtId="0" fontId="8" fillId="54" borderId="0" xfId="3" applyFont="1" applyFill="1" applyBorder="1" applyAlignment="1" applyProtection="1">
      <alignment horizontal="center" vertical="center" wrapText="1"/>
      <protection locked="0"/>
    </xf>
    <xf numFmtId="0" fontId="0" fillId="0" borderId="16" xfId="0" applyBorder="1" applyAlignment="1">
      <alignment wrapText="1"/>
    </xf>
    <xf numFmtId="0" fontId="98" fillId="0" borderId="0" xfId="3" applyFont="1" applyFill="1" applyBorder="1" applyAlignment="1">
      <alignment horizontal="center" vertical="top" wrapText="1"/>
    </xf>
    <xf numFmtId="0" fontId="9" fillId="42" borderId="25" xfId="3" applyFont="1" applyFill="1" applyBorder="1" applyAlignment="1" applyProtection="1">
      <alignment horizontal="center" vertical="top" wrapText="1"/>
    </xf>
    <xf numFmtId="0" fontId="98" fillId="0" borderId="18" xfId="3" applyFont="1" applyFill="1" applyBorder="1" applyAlignment="1">
      <alignment horizontal="center" vertical="center" wrapText="1"/>
    </xf>
    <xf numFmtId="0" fontId="9" fillId="0" borderId="24" xfId="3" applyFont="1" applyFill="1" applyBorder="1" applyAlignment="1" applyProtection="1">
      <alignment horizontal="center" vertical="top" wrapText="1"/>
      <protection locked="0"/>
    </xf>
    <xf numFmtId="0" fontId="9" fillId="50" borderId="18" xfId="0" applyFont="1" applyFill="1" applyBorder="1" applyAlignment="1" applyProtection="1">
      <alignment horizontal="center" vertical="center" wrapText="1"/>
      <protection locked="0"/>
    </xf>
    <xf numFmtId="0" fontId="9" fillId="0" borderId="18" xfId="3" applyFont="1" applyFill="1" applyBorder="1" applyAlignment="1" applyProtection="1">
      <alignment horizontal="center" vertical="top" wrapText="1"/>
      <protection locked="0"/>
    </xf>
    <xf numFmtId="0" fontId="98" fillId="0" borderId="18" xfId="3" applyFont="1" applyFill="1" applyBorder="1" applyAlignment="1" applyProtection="1">
      <alignment horizontal="center" vertical="top" wrapText="1"/>
    </xf>
    <xf numFmtId="0" fontId="9" fillId="42" borderId="18" xfId="3" applyFont="1" applyFill="1" applyBorder="1" applyAlignment="1" applyProtection="1">
      <alignment horizontal="center" vertical="top" wrapText="1"/>
    </xf>
    <xf numFmtId="0" fontId="62" fillId="42" borderId="37" xfId="3" applyFont="1" applyFill="1" applyBorder="1" applyAlignment="1">
      <alignment horizontal="center" vertical="top" wrapText="1"/>
    </xf>
    <xf numFmtId="0" fontId="48" fillId="0" borderId="0" xfId="0" applyFont="1" applyAlignment="1">
      <alignment wrapText="1"/>
    </xf>
    <xf numFmtId="0" fontId="62" fillId="0" borderId="31" xfId="3" applyFont="1" applyFill="1" applyBorder="1" applyAlignment="1">
      <alignment horizontal="center" vertical="top" wrapText="1"/>
    </xf>
    <xf numFmtId="0" fontId="0" fillId="0" borderId="0" xfId="0" applyAlignment="1">
      <alignment wrapText="1"/>
    </xf>
    <xf numFmtId="0" fontId="70" fillId="0" borderId="27" xfId="3" applyFont="1" applyFill="1" applyBorder="1" applyAlignment="1">
      <alignment horizontal="center" vertical="top" wrapText="1"/>
    </xf>
    <xf numFmtId="0" fontId="62" fillId="0" borderId="18" xfId="3" applyFont="1" applyFill="1" applyBorder="1" applyAlignment="1">
      <alignment horizontal="left" vertical="top" wrapText="1"/>
    </xf>
    <xf numFmtId="0" fontId="9" fillId="49" borderId="18" xfId="3" applyFont="1" applyFill="1" applyBorder="1" applyAlignment="1" applyProtection="1">
      <alignment horizontal="center" vertical="top" wrapText="1"/>
    </xf>
    <xf numFmtId="0" fontId="63" fillId="0" borderId="27" xfId="3" applyFont="1" applyFill="1" applyBorder="1" applyAlignment="1">
      <alignment horizontal="center" vertical="top" wrapText="1"/>
    </xf>
    <xf numFmtId="0" fontId="73" fillId="0" borderId="27" xfId="3" applyFont="1" applyFill="1" applyBorder="1" applyAlignment="1">
      <alignment horizontal="center" vertical="top" wrapText="1"/>
    </xf>
    <xf numFmtId="0" fontId="62" fillId="42" borderId="27" xfId="3" applyFont="1" applyFill="1" applyBorder="1" applyAlignment="1">
      <alignment horizontal="center" vertical="top" wrapText="1"/>
    </xf>
    <xf numFmtId="0" fontId="9" fillId="50" borderId="18" xfId="0" applyFont="1" applyFill="1" applyBorder="1" applyAlignment="1" applyProtection="1">
      <alignment horizontal="center" vertical="center" wrapText="1"/>
    </xf>
    <xf numFmtId="0" fontId="98" fillId="0" borderId="0" xfId="3" applyFont="1" applyFill="1" applyBorder="1" applyAlignment="1">
      <alignment horizontal="center" vertical="center" wrapText="1"/>
    </xf>
    <xf numFmtId="49" fontId="62" fillId="0" borderId="18" xfId="3" applyNumberFormat="1" applyFont="1" applyFill="1" applyBorder="1" applyAlignment="1">
      <alignment horizontal="left" vertical="top" wrapText="1"/>
    </xf>
    <xf numFmtId="0" fontId="98" fillId="0" borderId="0" xfId="0" applyFont="1" applyFill="1" applyAlignment="1">
      <alignment horizontal="center" vertical="center" wrapText="1"/>
    </xf>
    <xf numFmtId="0" fontId="9" fillId="0" borderId="0" xfId="0" applyFont="1" applyFill="1" applyAlignment="1" applyProtection="1">
      <alignment horizontal="center" wrapText="1"/>
      <protection locked="0"/>
    </xf>
    <xf numFmtId="0" fontId="63" fillId="0" borderId="26" xfId="3" applyFont="1" applyFill="1" applyBorder="1" applyAlignment="1">
      <alignment horizontal="center" vertical="top" wrapText="1"/>
    </xf>
    <xf numFmtId="0" fontId="62" fillId="0" borderId="26" xfId="3" applyFont="1" applyFill="1" applyBorder="1" applyAlignment="1">
      <alignment horizontal="center" vertical="top" wrapText="1"/>
    </xf>
    <xf numFmtId="0" fontId="36" fillId="0" borderId="26" xfId="0" applyFont="1" applyFill="1" applyBorder="1" applyAlignment="1">
      <alignment horizontal="center" wrapText="1"/>
    </xf>
    <xf numFmtId="0" fontId="133" fillId="0" borderId="0" xfId="7" applyFont="1" applyFill="1" applyBorder="1" applyAlignment="1">
      <alignment wrapText="1"/>
    </xf>
    <xf numFmtId="0" fontId="134" fillId="0" borderId="0" xfId="7" applyFont="1" applyFill="1" applyBorder="1" applyAlignment="1">
      <alignment horizontal="right" vertical="top" wrapText="1"/>
    </xf>
    <xf numFmtId="0" fontId="146" fillId="18" borderId="0" xfId="7" applyFont="1" applyFill="1" applyBorder="1" applyAlignment="1">
      <alignment horizontal="center" vertical="top" wrapText="1"/>
    </xf>
    <xf numFmtId="0" fontId="34" fillId="37" borderId="26" xfId="7" applyFont="1" applyFill="1" applyBorder="1" applyAlignment="1">
      <alignment horizontal="center" vertical="center" wrapText="1"/>
    </xf>
    <xf numFmtId="0" fontId="8" fillId="0" borderId="0" xfId="7" applyBorder="1" applyAlignment="1">
      <alignment wrapText="1"/>
    </xf>
    <xf numFmtId="0" fontId="67" fillId="25" borderId="0" xfId="7" applyFont="1" applyFill="1" applyBorder="1" applyAlignment="1">
      <alignment horizontal="center" vertical="center" wrapText="1"/>
    </xf>
    <xf numFmtId="0" fontId="8" fillId="0" borderId="0" xfId="7" applyFont="1" applyFill="1" applyBorder="1" applyAlignment="1">
      <alignment wrapText="1"/>
    </xf>
    <xf numFmtId="0" fontId="10" fillId="36" borderId="18" xfId="7" applyFont="1" applyFill="1" applyBorder="1" applyAlignment="1" applyProtection="1">
      <alignment horizontal="center" vertical="center" wrapText="1"/>
      <protection locked="0"/>
    </xf>
    <xf numFmtId="49" fontId="67" fillId="0" borderId="18" xfId="7" applyNumberFormat="1" applyFont="1" applyFill="1" applyBorder="1" applyAlignment="1" applyProtection="1">
      <alignment horizontal="justify" vertical="top" wrapText="1"/>
    </xf>
    <xf numFmtId="49" fontId="67" fillId="0" borderId="27" xfId="7" applyNumberFormat="1" applyFont="1" applyFill="1" applyBorder="1" applyAlignment="1" applyProtection="1">
      <alignment horizontal="center" vertical="top" wrapText="1"/>
    </xf>
    <xf numFmtId="0" fontId="8" fillId="0" borderId="0" xfId="7" applyAlignment="1">
      <alignment wrapText="1"/>
    </xf>
    <xf numFmtId="0" fontId="10" fillId="59" borderId="18" xfId="7" applyFont="1" applyFill="1" applyBorder="1" applyAlignment="1" applyProtection="1">
      <alignment horizontal="center" vertical="center" wrapText="1"/>
    </xf>
    <xf numFmtId="49" fontId="73" fillId="0" borderId="18" xfId="7" applyNumberFormat="1" applyFont="1" applyFill="1" applyBorder="1" applyAlignment="1" applyProtection="1">
      <alignment horizontal="left" vertical="top" wrapText="1"/>
    </xf>
    <xf numFmtId="0" fontId="10" fillId="59" borderId="19" xfId="7" applyFont="1" applyFill="1" applyBorder="1" applyAlignment="1" applyProtection="1">
      <alignment horizontal="center" vertical="center" wrapText="1"/>
    </xf>
    <xf numFmtId="49" fontId="157" fillId="28" borderId="0" xfId="7" applyNumberFormat="1" applyFont="1" applyFill="1" applyBorder="1" applyAlignment="1" applyProtection="1">
      <alignment horizontal="center" vertical="top" wrapText="1"/>
    </xf>
    <xf numFmtId="49" fontId="130" fillId="25" borderId="0" xfId="7" applyNumberFormat="1" applyFont="1" applyFill="1" applyBorder="1" applyAlignment="1" applyProtection="1">
      <alignment horizontal="justify" vertical="top" wrapText="1"/>
    </xf>
    <xf numFmtId="49" fontId="130" fillId="25" borderId="0" xfId="7" quotePrefix="1" applyNumberFormat="1" applyFont="1" applyFill="1" applyBorder="1" applyAlignment="1" applyProtection="1">
      <alignment horizontal="justify" vertical="top" wrapText="1"/>
    </xf>
    <xf numFmtId="49" fontId="27" fillId="18" borderId="0" xfId="7" quotePrefix="1" applyNumberFormat="1" applyFont="1" applyFill="1" applyBorder="1" applyAlignment="1" applyProtection="1">
      <alignment horizontal="justify" vertical="center" wrapText="1"/>
    </xf>
    <xf numFmtId="49" fontId="132" fillId="18" borderId="0" xfId="7" quotePrefix="1" applyNumberFormat="1" applyFont="1" applyFill="1" applyBorder="1" applyAlignment="1" applyProtection="1">
      <alignment horizontal="justify" vertical="center" wrapText="1"/>
    </xf>
    <xf numFmtId="0" fontId="67" fillId="0" borderId="18" xfId="7" applyFont="1" applyFill="1" applyBorder="1" applyAlignment="1">
      <alignment horizontal="left" vertical="top" wrapText="1"/>
    </xf>
    <xf numFmtId="0" fontId="67" fillId="0" borderId="18" xfId="7" applyFont="1" applyFill="1" applyBorder="1" applyAlignment="1">
      <alignment horizontal="left" wrapText="1"/>
    </xf>
    <xf numFmtId="0" fontId="10" fillId="35" borderId="18" xfId="0" applyFont="1" applyFill="1" applyBorder="1" applyAlignment="1" applyProtection="1">
      <alignment horizontal="center" vertical="center" wrapText="1"/>
      <protection locked="0"/>
    </xf>
    <xf numFmtId="0" fontId="73" fillId="0" borderId="18" xfId="7" applyFont="1" applyFill="1" applyBorder="1" applyAlignment="1">
      <alignment horizontal="left" wrapText="1"/>
    </xf>
    <xf numFmtId="0" fontId="62" fillId="0" borderId="18" xfId="7" applyFont="1" applyFill="1" applyBorder="1" applyAlignment="1">
      <alignment horizontal="left" wrapText="1"/>
    </xf>
    <xf numFmtId="0" fontId="70" fillId="0" borderId="18" xfId="7" applyFont="1" applyFill="1" applyBorder="1" applyAlignment="1">
      <alignment horizontal="left" wrapText="1"/>
    </xf>
    <xf numFmtId="0" fontId="73" fillId="0" borderId="27" xfId="7" applyNumberFormat="1" applyFont="1" applyFill="1" applyBorder="1" applyAlignment="1" applyProtection="1">
      <alignment horizontal="center" vertical="top" wrapText="1"/>
    </xf>
    <xf numFmtId="0" fontId="73" fillId="0" borderId="28" xfId="7" applyNumberFormat="1" applyFont="1" applyFill="1" applyBorder="1" applyAlignment="1" applyProtection="1">
      <alignment horizontal="center" vertical="top" wrapText="1"/>
    </xf>
    <xf numFmtId="49" fontId="130" fillId="28" borderId="49" xfId="7" applyNumberFormat="1" applyFont="1" applyFill="1" applyBorder="1" applyAlignment="1" applyProtection="1">
      <alignment horizontal="center" vertical="top" wrapText="1"/>
    </xf>
    <xf numFmtId="49" fontId="130" fillId="28" borderId="0" xfId="7" applyNumberFormat="1" applyFont="1" applyFill="1" applyBorder="1" applyAlignment="1" applyProtection="1">
      <alignment horizontal="center" vertical="top" wrapText="1"/>
    </xf>
    <xf numFmtId="49" fontId="130" fillId="28" borderId="0" xfId="7" quotePrefix="1" applyNumberFormat="1" applyFont="1" applyFill="1" applyBorder="1" applyAlignment="1" applyProtection="1">
      <alignment horizontal="center" vertical="top" wrapText="1"/>
    </xf>
    <xf numFmtId="49" fontId="60" fillId="18" borderId="26" xfId="7" quotePrefix="1" applyNumberFormat="1" applyFont="1" applyFill="1" applyBorder="1" applyAlignment="1" applyProtection="1">
      <alignment horizontal="center" vertical="center" wrapText="1"/>
    </xf>
    <xf numFmtId="0" fontId="67" fillId="0" borderId="27" xfId="7" applyFont="1" applyFill="1" applyBorder="1" applyAlignment="1">
      <alignment horizontal="center" vertical="top" wrapText="1"/>
    </xf>
    <xf numFmtId="0" fontId="67" fillId="0" borderId="27" xfId="7" applyFont="1" applyFill="1" applyBorder="1" applyAlignment="1">
      <alignment horizontal="center" wrapText="1"/>
    </xf>
    <xf numFmtId="0" fontId="73" fillId="0" borderId="27" xfId="7" applyFont="1" applyFill="1" applyBorder="1" applyAlignment="1">
      <alignment horizontal="center" wrapText="1"/>
    </xf>
    <xf numFmtId="0" fontId="62" fillId="0" borderId="27" xfId="7" applyFont="1" applyFill="1" applyBorder="1" applyAlignment="1">
      <alignment horizontal="center" wrapText="1"/>
    </xf>
    <xf numFmtId="0" fontId="8" fillId="0" borderId="0" xfId="7" applyAlignment="1">
      <alignment vertical="center" wrapText="1"/>
    </xf>
    <xf numFmtId="0" fontId="134" fillId="0" borderId="0" xfId="7" applyFont="1" applyFill="1" applyAlignment="1">
      <alignment wrapText="1"/>
    </xf>
    <xf numFmtId="0" fontId="9" fillId="0" borderId="0" xfId="7" applyFont="1" applyAlignment="1">
      <alignment horizontal="center" vertical="center" wrapText="1"/>
    </xf>
    <xf numFmtId="0" fontId="9" fillId="0" borderId="0" xfId="7" applyFont="1" applyAlignment="1">
      <alignment horizontal="center" wrapText="1"/>
    </xf>
    <xf numFmtId="0" fontId="36" fillId="0" borderId="26" xfId="7" applyFont="1" applyBorder="1" applyAlignment="1">
      <alignment wrapText="1"/>
    </xf>
    <xf numFmtId="0" fontId="8" fillId="37" borderId="0" xfId="7" applyFont="1" applyFill="1" applyBorder="1" applyAlignment="1">
      <alignment horizontal="center" vertical="center" wrapText="1"/>
    </xf>
    <xf numFmtId="49" fontId="106" fillId="37" borderId="0" xfId="7" applyNumberFormat="1" applyFont="1" applyFill="1" applyBorder="1" applyAlignment="1" applyProtection="1">
      <alignment horizontal="justify" vertical="center" wrapText="1"/>
    </xf>
    <xf numFmtId="0" fontId="8" fillId="0" borderId="0" xfId="7" applyFont="1" applyBorder="1" applyAlignment="1">
      <alignment wrapText="1"/>
    </xf>
    <xf numFmtId="49" fontId="106" fillId="56" borderId="0" xfId="0" applyNumberFormat="1" applyFont="1" applyFill="1" applyBorder="1" applyAlignment="1" applyProtection="1">
      <alignment vertical="center" wrapText="1"/>
    </xf>
    <xf numFmtId="49" fontId="161" fillId="56" borderId="0" xfId="0" applyNumberFormat="1" applyFont="1" applyFill="1" applyBorder="1" applyAlignment="1" applyProtection="1">
      <alignment vertical="center" wrapText="1"/>
    </xf>
    <xf numFmtId="0" fontId="163" fillId="0" borderId="0" xfId="0" applyFont="1" applyFill="1" applyBorder="1" applyAlignment="1">
      <alignment horizontal="right" vertical="center" wrapText="1"/>
    </xf>
    <xf numFmtId="0" fontId="112" fillId="0" borderId="16" xfId="0" applyFont="1" applyFill="1" applyBorder="1" applyAlignment="1">
      <alignment horizontal="right" vertical="center" wrapText="1"/>
    </xf>
    <xf numFmtId="0" fontId="112" fillId="0" borderId="18" xfId="0" applyFont="1" applyFill="1" applyBorder="1" applyAlignment="1">
      <alignment horizontal="right" vertical="center" wrapText="1"/>
    </xf>
    <xf numFmtId="0" fontId="10" fillId="20" borderId="18" xfId="0" applyFont="1" applyFill="1" applyBorder="1" applyAlignment="1" applyProtection="1">
      <alignment horizontal="center" vertical="center" wrapText="1"/>
    </xf>
    <xf numFmtId="0" fontId="112" fillId="0" borderId="0" xfId="0" applyFont="1" applyFill="1" applyAlignment="1">
      <alignment vertical="center" wrapText="1"/>
    </xf>
    <xf numFmtId="0" fontId="8" fillId="55" borderId="0" xfId="8" applyFont="1" applyFill="1" applyBorder="1" applyAlignment="1" applyProtection="1">
      <alignment horizontal="center" vertical="center" wrapText="1"/>
      <protection locked="0"/>
    </xf>
    <xf numFmtId="49" fontId="106" fillId="55" borderId="0" xfId="8" applyNumberFormat="1" applyFont="1" applyFill="1" applyBorder="1" applyAlignment="1" applyProtection="1">
      <alignment vertical="center" wrapText="1"/>
    </xf>
    <xf numFmtId="0" fontId="164" fillId="0" borderId="0" xfId="8" applyFont="1" applyFill="1" applyBorder="1" applyAlignment="1">
      <alignment horizontal="right" vertical="center" wrapText="1"/>
    </xf>
    <xf numFmtId="0" fontId="114" fillId="0" borderId="18" xfId="8" applyFont="1" applyFill="1" applyBorder="1" applyAlignment="1" applyProtection="1">
      <alignment horizontal="center" vertical="center" wrapText="1"/>
    </xf>
    <xf numFmtId="0" fontId="10" fillId="47" borderId="18" xfId="8" applyFont="1" applyFill="1" applyBorder="1" applyAlignment="1" applyProtection="1">
      <alignment horizontal="center" vertical="center" wrapText="1"/>
    </xf>
    <xf numFmtId="0" fontId="8" fillId="0" borderId="0" xfId="8" applyAlignment="1">
      <alignment wrapText="1"/>
    </xf>
    <xf numFmtId="0" fontId="114" fillId="0" borderId="18" xfId="8" applyFont="1" applyFill="1" applyBorder="1" applyAlignment="1">
      <alignment horizontal="right" vertical="center" wrapText="1"/>
    </xf>
    <xf numFmtId="0" fontId="10" fillId="0" borderId="18" xfId="8" applyFont="1" applyFill="1" applyBorder="1" applyAlignment="1" applyProtection="1">
      <alignment horizontal="center" vertical="center" wrapText="1"/>
      <protection locked="0"/>
    </xf>
    <xf numFmtId="0" fontId="50" fillId="0" borderId="0" xfId="8" applyFont="1" applyFill="1" applyBorder="1" applyAlignment="1">
      <alignment vertical="center" wrapText="1"/>
    </xf>
    <xf numFmtId="0" fontId="50" fillId="0" borderId="0" xfId="8" applyFont="1" applyBorder="1" applyAlignment="1">
      <alignment vertical="center" wrapText="1"/>
    </xf>
    <xf numFmtId="0" fontId="50" fillId="0" borderId="0" xfId="8" applyFont="1" applyBorder="1" applyAlignment="1">
      <alignment horizontal="center" vertical="center" wrapText="1"/>
    </xf>
    <xf numFmtId="0" fontId="10" fillId="62" borderId="18" xfId="8" applyFont="1" applyFill="1" applyBorder="1" applyAlignment="1" applyProtection="1">
      <alignment horizontal="center" vertical="center" wrapText="1"/>
    </xf>
    <xf numFmtId="0" fontId="10" fillId="5" borderId="18" xfId="8" applyFont="1" applyFill="1" applyBorder="1" applyAlignment="1" applyProtection="1">
      <alignment horizontal="center" vertical="center" wrapText="1"/>
      <protection locked="0"/>
    </xf>
    <xf numFmtId="0" fontId="9" fillId="0" borderId="0" xfId="8" applyFont="1" applyFill="1" applyAlignment="1" applyProtection="1">
      <alignment horizontal="center" vertical="center" wrapText="1"/>
      <protection locked="0"/>
    </xf>
    <xf numFmtId="0" fontId="8" fillId="0" borderId="0" xfId="8" applyFill="1" applyAlignment="1">
      <alignment horizontal="center" vertical="center" wrapText="1"/>
    </xf>
    <xf numFmtId="0" fontId="8" fillId="22" borderId="0" xfId="8" applyFill="1" applyAlignment="1">
      <alignment horizontal="center" vertical="center" wrapText="1"/>
    </xf>
    <xf numFmtId="0" fontId="9" fillId="0" borderId="0" xfId="8" applyFont="1" applyAlignment="1" applyProtection="1">
      <alignment horizontal="center" vertical="center" wrapText="1"/>
      <protection locked="0"/>
    </xf>
    <xf numFmtId="0" fontId="50" fillId="0" borderId="0" xfId="8" applyFont="1" applyFill="1" applyBorder="1" applyAlignment="1">
      <alignment horizontal="center" vertical="center" wrapText="1"/>
    </xf>
    <xf numFmtId="0" fontId="168" fillId="57" borderId="0" xfId="3" applyFont="1" applyFill="1" applyBorder="1" applyAlignment="1" applyProtection="1">
      <alignment horizontal="center" vertical="center" wrapText="1"/>
      <protection locked="0"/>
    </xf>
    <xf numFmtId="0" fontId="106" fillId="57" borderId="0" xfId="3" applyNumberFormat="1" applyFont="1" applyFill="1" applyBorder="1" applyAlignment="1" applyProtection="1">
      <alignment horizontal="justify" vertical="center" wrapText="1"/>
    </xf>
    <xf numFmtId="0" fontId="107" fillId="57" borderId="0" xfId="3" applyNumberFormat="1" applyFont="1" applyFill="1" applyBorder="1" applyAlignment="1" applyProtection="1">
      <alignment horizontal="left" vertical="center" wrapText="1"/>
    </xf>
    <xf numFmtId="0" fontId="65" fillId="44" borderId="0" xfId="3" applyNumberFormat="1" applyFont="1" applyFill="1" applyBorder="1" applyAlignment="1" applyProtection="1">
      <alignment horizontal="left" vertical="center" wrapText="1"/>
    </xf>
    <xf numFmtId="0" fontId="86" fillId="44" borderId="0" xfId="3" applyNumberFormat="1" applyFont="1" applyFill="1" applyBorder="1" applyAlignment="1" applyProtection="1">
      <alignment horizontal="left" vertical="center" wrapText="1"/>
    </xf>
    <xf numFmtId="0" fontId="65" fillId="44" borderId="0" xfId="3" applyNumberFormat="1" applyFont="1" applyFill="1" applyBorder="1" applyAlignment="1" applyProtection="1">
      <alignment horizontal="center" vertical="center" wrapText="1"/>
    </xf>
    <xf numFmtId="0" fontId="67" fillId="0" borderId="47" xfId="3" applyNumberFormat="1" applyFont="1" applyFill="1" applyBorder="1" applyAlignment="1" applyProtection="1">
      <alignment horizontal="justify" vertical="center" wrapText="1"/>
    </xf>
    <xf numFmtId="0" fontId="55" fillId="44" borderId="0" xfId="3" applyNumberFormat="1" applyFont="1" applyFill="1" applyBorder="1" applyAlignment="1" applyProtection="1">
      <alignment horizontal="justify" vertical="center" wrapText="1"/>
    </xf>
    <xf numFmtId="0" fontId="151" fillId="44" borderId="0" xfId="3" applyNumberFormat="1" applyFont="1" applyFill="1" applyBorder="1" applyAlignment="1" applyProtection="1">
      <alignment horizontal="justify" vertical="center" wrapText="1"/>
    </xf>
    <xf numFmtId="0" fontId="62" fillId="0" borderId="47" xfId="3" applyNumberFormat="1" applyFont="1" applyFill="1" applyBorder="1" applyAlignment="1" applyProtection="1">
      <alignment horizontal="justify" vertical="center" wrapText="1"/>
    </xf>
    <xf numFmtId="0" fontId="154" fillId="63" borderId="0" xfId="8" applyNumberFormat="1" applyFont="1" applyFill="1" applyBorder="1" applyAlignment="1" applyProtection="1">
      <alignment horizontal="justify" vertical="center" wrapText="1"/>
    </xf>
    <xf numFmtId="0" fontId="67" fillId="0" borderId="0" xfId="3" applyNumberFormat="1" applyFont="1" applyFill="1" applyBorder="1" applyAlignment="1" applyProtection="1">
      <alignment horizontal="justify" vertical="center" wrapText="1"/>
    </xf>
    <xf numFmtId="0" fontId="62" fillId="0" borderId="47" xfId="3" applyNumberFormat="1" applyFont="1" applyFill="1" applyBorder="1" applyAlignment="1" applyProtection="1">
      <alignment horizontal="left" vertical="center" wrapText="1"/>
    </xf>
    <xf numFmtId="0" fontId="123" fillId="0" borderId="47" xfId="3" applyNumberFormat="1" applyFont="1" applyFill="1" applyBorder="1" applyAlignment="1" applyProtection="1">
      <alignment horizontal="justify" vertical="center" wrapText="1"/>
    </xf>
    <xf numFmtId="0" fontId="85" fillId="0" borderId="47" xfId="3" applyNumberFormat="1" applyFont="1" applyFill="1" applyBorder="1" applyAlignment="1" applyProtection="1">
      <alignment horizontal="justify" vertical="center" wrapText="1"/>
    </xf>
    <xf numFmtId="0" fontId="124" fillId="0" borderId="47" xfId="3" quotePrefix="1" applyNumberFormat="1" applyFont="1" applyFill="1" applyBorder="1" applyAlignment="1" applyProtection="1">
      <alignment horizontal="left" vertical="center" wrapText="1"/>
    </xf>
    <xf numFmtId="0" fontId="62" fillId="0" borderId="47" xfId="8" applyNumberFormat="1" applyFont="1" applyFill="1" applyBorder="1" applyAlignment="1" applyProtection="1">
      <alignment horizontal="left" vertical="center" wrapText="1"/>
    </xf>
    <xf numFmtId="0" fontId="123" fillId="0" borderId="47" xfId="3" applyNumberFormat="1" applyFont="1" applyFill="1" applyBorder="1" applyAlignment="1" applyProtection="1">
      <alignment horizontal="left" vertical="center" wrapText="1"/>
    </xf>
    <xf numFmtId="0" fontId="67" fillId="0" borderId="47" xfId="8" applyNumberFormat="1" applyFont="1" applyFill="1" applyBorder="1" applyAlignment="1" applyProtection="1">
      <alignment horizontal="justify" vertical="center" wrapText="1"/>
    </xf>
    <xf numFmtId="0" fontId="70" fillId="48" borderId="47" xfId="3" applyNumberFormat="1" applyFont="1" applyFill="1" applyBorder="1" applyAlignment="1" applyProtection="1">
      <alignment horizontal="justify" vertical="center" wrapText="1"/>
    </xf>
    <xf numFmtId="0" fontId="73" fillId="48" borderId="47" xfId="3" applyNumberFormat="1" applyFont="1" applyFill="1" applyBorder="1" applyAlignment="1" applyProtection="1">
      <alignment horizontal="justify" vertical="center" wrapText="1"/>
    </xf>
    <xf numFmtId="0" fontId="55" fillId="44" borderId="0" xfId="8" applyNumberFormat="1" applyFont="1" applyFill="1" applyBorder="1" applyAlignment="1" applyProtection="1">
      <alignment horizontal="justify" vertical="center" wrapText="1"/>
    </xf>
    <xf numFmtId="0" fontId="151" fillId="44" borderId="0" xfId="8" applyNumberFormat="1" applyFont="1" applyFill="1" applyBorder="1" applyAlignment="1" applyProtection="1">
      <alignment horizontal="justify" vertical="center" wrapText="1"/>
    </xf>
    <xf numFmtId="0" fontId="125" fillId="0" borderId="47" xfId="3" applyNumberFormat="1" applyFont="1" applyFill="1" applyBorder="1" applyAlignment="1" applyProtection="1">
      <alignment horizontal="justify" vertical="center" wrapText="1"/>
    </xf>
    <xf numFmtId="0" fontId="67" fillId="0" borderId="47" xfId="3" applyNumberFormat="1" applyFont="1" applyFill="1" applyBorder="1" applyAlignment="1">
      <alignment horizontal="justify" vertical="center" wrapText="1"/>
    </xf>
    <xf numFmtId="0" fontId="36" fillId="0" borderId="0" xfId="0" applyFont="1" applyFill="1" applyAlignment="1">
      <alignment vertical="center" wrapText="1"/>
    </xf>
    <xf numFmtId="0" fontId="167" fillId="0" borderId="0" xfId="3" applyFont="1" applyFill="1" applyBorder="1" applyAlignment="1">
      <alignment horizontal="right" vertical="center" wrapText="1"/>
    </xf>
    <xf numFmtId="0" fontId="161" fillId="57" borderId="0" xfId="3" applyNumberFormat="1" applyFont="1" applyFill="1" applyBorder="1" applyAlignment="1" applyProtection="1">
      <alignment horizontal="justify" vertical="center" wrapText="1"/>
    </xf>
    <xf numFmtId="0" fontId="169" fillId="57" borderId="0" xfId="3" applyFont="1" applyFill="1" applyBorder="1" applyAlignment="1">
      <alignment horizontal="left" vertical="center" wrapText="1"/>
    </xf>
    <xf numFmtId="0" fontId="8" fillId="0" borderId="0" xfId="0" applyFont="1" applyBorder="1" applyAlignment="1">
      <alignment vertical="center" wrapText="1"/>
    </xf>
    <xf numFmtId="0" fontId="24" fillId="0" borderId="0" xfId="3" applyFont="1" applyFill="1" applyBorder="1" applyAlignment="1">
      <alignment horizontal="right" vertical="center" wrapText="1"/>
    </xf>
    <xf numFmtId="0" fontId="119" fillId="44" borderId="0" xfId="3" applyFont="1" applyFill="1" applyBorder="1" applyAlignment="1" applyProtection="1">
      <alignment horizontal="left" vertical="center" wrapText="1"/>
    </xf>
    <xf numFmtId="0" fontId="62" fillId="44" borderId="0" xfId="3" applyFont="1" applyFill="1" applyBorder="1" applyAlignment="1">
      <alignment horizontal="center" vertical="center" textRotation="90" wrapText="1"/>
    </xf>
    <xf numFmtId="0" fontId="60" fillId="44" borderId="0" xfId="3" applyFont="1" applyFill="1" applyBorder="1" applyAlignment="1">
      <alignment horizontal="center" vertical="center" wrapText="1"/>
    </xf>
    <xf numFmtId="0" fontId="0" fillId="0" borderId="0" xfId="0" applyBorder="1" applyAlignment="1">
      <alignment vertical="center" wrapText="1"/>
    </xf>
    <xf numFmtId="0" fontId="24" fillId="0" borderId="18" xfId="3" applyFont="1" applyFill="1" applyBorder="1" applyAlignment="1">
      <alignment horizontal="right" vertical="center" wrapText="1"/>
    </xf>
    <xf numFmtId="0" fontId="62" fillId="0" borderId="18" xfId="3" applyFont="1" applyFill="1" applyBorder="1" applyAlignment="1" applyProtection="1">
      <alignment horizontal="center" vertical="center" wrapText="1"/>
      <protection locked="0"/>
    </xf>
    <xf numFmtId="0" fontId="120" fillId="0" borderId="47" xfId="3" applyFont="1" applyFill="1" applyBorder="1" applyAlignment="1">
      <alignment horizontal="left" vertical="center" wrapText="1"/>
    </xf>
    <xf numFmtId="0" fontId="120" fillId="0" borderId="47" xfId="3" applyFont="1" applyFill="1" applyBorder="1" applyAlignment="1">
      <alignment horizontal="center" vertical="center" wrapText="1"/>
    </xf>
    <xf numFmtId="0" fontId="67" fillId="0" borderId="48" xfId="3" applyFont="1" applyFill="1" applyBorder="1" applyAlignment="1">
      <alignment horizontal="center" vertical="center" wrapText="1"/>
    </xf>
    <xf numFmtId="0" fontId="77" fillId="0" borderId="48" xfId="3" applyFont="1" applyFill="1" applyBorder="1" applyAlignment="1">
      <alignment horizontal="center" vertical="center" wrapText="1"/>
    </xf>
    <xf numFmtId="0" fontId="48" fillId="0" borderId="0" xfId="0" applyFont="1" applyAlignment="1">
      <alignment vertical="center" wrapText="1"/>
    </xf>
    <xf numFmtId="0" fontId="143" fillId="0" borderId="18" xfId="3" applyFont="1" applyFill="1" applyBorder="1" applyAlignment="1">
      <alignment horizontal="right" vertical="center" wrapText="1"/>
    </xf>
    <xf numFmtId="0" fontId="62" fillId="61" borderId="18" xfId="3" applyFont="1" applyFill="1" applyBorder="1" applyAlignment="1" applyProtection="1">
      <alignment horizontal="center" vertical="center" wrapText="1"/>
    </xf>
    <xf numFmtId="0" fontId="62" fillId="5" borderId="18" xfId="3" applyFont="1" applyFill="1" applyBorder="1" applyAlignment="1" applyProtection="1">
      <alignment horizontal="center" vertical="center" wrapText="1"/>
      <protection locked="0"/>
    </xf>
    <xf numFmtId="0" fontId="142" fillId="0" borderId="18" xfId="3" applyFont="1" applyFill="1" applyBorder="1" applyAlignment="1">
      <alignment horizontal="right" vertical="center" wrapText="1"/>
    </xf>
    <xf numFmtId="0" fontId="63" fillId="0" borderId="48" xfId="3" applyFont="1" applyFill="1" applyBorder="1" applyAlignment="1">
      <alignment horizontal="center" vertical="center" wrapText="1"/>
    </xf>
    <xf numFmtId="0" fontId="63" fillId="0" borderId="50" xfId="3" applyFont="1" applyFill="1" applyBorder="1" applyAlignment="1">
      <alignment horizontal="center" vertical="center" wrapText="1"/>
    </xf>
    <xf numFmtId="0" fontId="77" fillId="0" borderId="51" xfId="3" applyFont="1" applyFill="1" applyBorder="1" applyAlignment="1">
      <alignment horizontal="center" vertical="center" wrapText="1"/>
    </xf>
    <xf numFmtId="0" fontId="120" fillId="22" borderId="47" xfId="3" applyFont="1" applyFill="1" applyBorder="1" applyAlignment="1">
      <alignment horizontal="left" vertical="center" wrapText="1"/>
    </xf>
    <xf numFmtId="0" fontId="122" fillId="0" borderId="47" xfId="3" applyFont="1" applyFill="1" applyBorder="1" applyAlignment="1" applyProtection="1">
      <alignment horizontal="left" vertical="center" wrapText="1"/>
    </xf>
    <xf numFmtId="0" fontId="23" fillId="0" borderId="0" xfId="0" applyFont="1" applyAlignment="1">
      <alignment vertical="center" wrapText="1"/>
    </xf>
    <xf numFmtId="0" fontId="74" fillId="0" borderId="48" xfId="3" applyFont="1" applyFill="1" applyBorder="1" applyAlignment="1">
      <alignment horizontal="center" vertical="center" wrapText="1"/>
    </xf>
    <xf numFmtId="0" fontId="73" fillId="0" borderId="47" xfId="3" applyFont="1" applyFill="1" applyBorder="1" applyAlignment="1">
      <alignment horizontal="left" vertical="center" wrapText="1"/>
    </xf>
    <xf numFmtId="0" fontId="121" fillId="0" borderId="47" xfId="3" applyFont="1" applyFill="1" applyBorder="1" applyAlignment="1" applyProtection="1">
      <alignment horizontal="left" vertical="center" wrapText="1"/>
    </xf>
    <xf numFmtId="0" fontId="36" fillId="0" borderId="47" xfId="0" applyFont="1" applyFill="1" applyBorder="1" applyAlignment="1">
      <alignment horizontal="left" vertical="center" wrapText="1"/>
    </xf>
    <xf numFmtId="0" fontId="62" fillId="21" borderId="18" xfId="3" applyFont="1" applyFill="1" applyBorder="1" applyAlignment="1" applyProtection="1">
      <alignment horizontal="center" vertical="center" wrapText="1"/>
      <protection locked="0"/>
    </xf>
    <xf numFmtId="0" fontId="36" fillId="0" borderId="47" xfId="3" applyFont="1" applyBorder="1" applyAlignment="1">
      <alignment horizontal="left" vertical="center" wrapText="1"/>
    </xf>
    <xf numFmtId="0" fontId="67" fillId="0" borderId="47" xfId="8" applyNumberFormat="1" applyFont="1" applyFill="1" applyBorder="1" applyAlignment="1">
      <alignment horizontal="justify" vertical="center" wrapText="1"/>
    </xf>
    <xf numFmtId="0" fontId="24" fillId="0" borderId="0" xfId="0" applyFont="1" applyFill="1" applyBorder="1" applyAlignment="1">
      <alignment vertical="center" wrapText="1"/>
    </xf>
    <xf numFmtId="0" fontId="62" fillId="0" borderId="0" xfId="0" applyFont="1" applyFill="1" applyBorder="1" applyAlignment="1" applyProtection="1">
      <alignment horizontal="center" vertical="center" wrapText="1"/>
      <protection locked="0"/>
    </xf>
    <xf numFmtId="0" fontId="36" fillId="0" borderId="0" xfId="0" applyFont="1" applyFill="1" applyBorder="1" applyAlignment="1">
      <alignment horizontal="left" vertical="center" wrapText="1"/>
    </xf>
    <xf numFmtId="0" fontId="36" fillId="0" borderId="0" xfId="0" applyFont="1" applyFill="1" applyBorder="1" applyAlignment="1">
      <alignment horizontal="center" vertical="center" wrapText="1"/>
    </xf>
    <xf numFmtId="0" fontId="149" fillId="0" borderId="43" xfId="0" applyFont="1" applyFill="1" applyBorder="1" applyAlignment="1">
      <alignment vertical="center" wrapText="1"/>
    </xf>
    <xf numFmtId="0" fontId="36" fillId="0" borderId="43" xfId="0" applyFont="1" applyFill="1" applyBorder="1" applyAlignment="1">
      <alignment vertical="center" wrapText="1"/>
    </xf>
    <xf numFmtId="0" fontId="62" fillId="5" borderId="0" xfId="0" applyFont="1" applyFill="1" applyBorder="1" applyAlignment="1" applyProtection="1">
      <alignment horizontal="center" vertical="center" wrapText="1"/>
      <protection locked="0"/>
    </xf>
    <xf numFmtId="0" fontId="36" fillId="19" borderId="0" xfId="0" applyFont="1" applyFill="1" applyBorder="1" applyAlignment="1">
      <alignment horizontal="left" vertical="center" wrapText="1"/>
    </xf>
    <xf numFmtId="0" fontId="36" fillId="0" borderId="0" xfId="0" applyFont="1" applyBorder="1" applyAlignment="1">
      <alignment horizontal="left" vertical="center" wrapText="1"/>
    </xf>
    <xf numFmtId="0" fontId="9" fillId="22" borderId="0" xfId="8" applyFont="1" applyFill="1" applyAlignment="1" applyProtection="1">
      <alignment horizontal="center" vertical="center" wrapText="1"/>
    </xf>
    <xf numFmtId="0" fontId="149" fillId="22" borderId="0" xfId="8" applyFont="1" applyFill="1" applyAlignment="1">
      <alignment vertical="center" wrapText="1"/>
    </xf>
    <xf numFmtId="0" fontId="8" fillId="0" borderId="0" xfId="8" applyFill="1" applyAlignment="1">
      <alignment vertical="center" wrapText="1"/>
    </xf>
    <xf numFmtId="0" fontId="8" fillId="56" borderId="0" xfId="0" applyFont="1" applyFill="1" applyBorder="1" applyAlignment="1" applyProtection="1">
      <alignment horizontal="center" vertical="center" wrapText="1"/>
      <protection locked="0"/>
    </xf>
    <xf numFmtId="49" fontId="65" fillId="16" borderId="16" xfId="0" applyNumberFormat="1" applyFont="1" applyFill="1" applyBorder="1" applyAlignment="1" applyProtection="1">
      <alignment vertical="center" wrapText="1"/>
    </xf>
    <xf numFmtId="0" fontId="0" fillId="0" borderId="16" xfId="0" applyBorder="1" applyAlignment="1">
      <alignment vertical="center" wrapText="1"/>
    </xf>
    <xf numFmtId="0" fontId="67" fillId="0" borderId="18" xfId="0" applyFont="1" applyFill="1" applyBorder="1" applyAlignment="1">
      <alignment vertical="center" wrapText="1"/>
    </xf>
    <xf numFmtId="0" fontId="62" fillId="0" borderId="18" xfId="0" applyFont="1" applyFill="1" applyBorder="1" applyAlignment="1">
      <alignment horizontal="left" vertical="center" wrapText="1"/>
    </xf>
    <xf numFmtId="0" fontId="62" fillId="0" borderId="18" xfId="0" applyFont="1" applyFill="1" applyBorder="1" applyAlignment="1">
      <alignment vertical="center" wrapText="1"/>
    </xf>
    <xf numFmtId="0" fontId="112" fillId="0" borderId="18" xfId="0" applyFont="1" applyFill="1" applyBorder="1" applyAlignment="1" applyProtection="1">
      <alignment horizontal="center" vertical="center" wrapText="1"/>
    </xf>
    <xf numFmtId="0" fontId="9" fillId="24" borderId="18" xfId="0" applyFont="1" applyFill="1" applyBorder="1" applyAlignment="1" applyProtection="1">
      <alignment horizontal="center" vertical="center" wrapText="1"/>
    </xf>
    <xf numFmtId="0" fontId="55" fillId="24" borderId="18" xfId="0" applyFont="1" applyFill="1" applyBorder="1" applyAlignment="1">
      <alignment vertical="center" wrapText="1"/>
    </xf>
    <xf numFmtId="0" fontId="70" fillId="0" borderId="18" xfId="0" applyFont="1" applyFill="1" applyBorder="1" applyAlignment="1">
      <alignment horizontal="left" vertical="center" wrapText="1"/>
    </xf>
    <xf numFmtId="0" fontId="70" fillId="0" borderId="18" xfId="0" applyFont="1" applyFill="1" applyBorder="1" applyAlignment="1">
      <alignment vertical="center" wrapText="1"/>
    </xf>
    <xf numFmtId="0" fontId="9" fillId="46" borderId="18" xfId="0" applyFont="1" applyFill="1" applyBorder="1" applyAlignment="1" applyProtection="1">
      <alignment horizontal="center" vertical="center" wrapText="1"/>
    </xf>
    <xf numFmtId="0" fontId="116" fillId="0" borderId="18" xfId="0" applyFont="1" applyFill="1" applyBorder="1" applyAlignment="1">
      <alignment vertical="center" wrapText="1"/>
    </xf>
    <xf numFmtId="0" fontId="93" fillId="0" borderId="18" xfId="0" applyFont="1" applyFill="1" applyBorder="1" applyAlignment="1">
      <alignment vertical="center" wrapText="1"/>
    </xf>
    <xf numFmtId="0" fontId="158" fillId="64" borderId="18" xfId="0" applyFont="1" applyFill="1" applyBorder="1" applyAlignment="1" applyProtection="1">
      <alignment horizontal="center" vertical="center" wrapText="1"/>
    </xf>
    <xf numFmtId="49" fontId="91" fillId="0" borderId="18" xfId="0" applyNumberFormat="1" applyFont="1" applyFill="1" applyBorder="1" applyAlignment="1" applyProtection="1">
      <alignment horizontal="left" vertical="center" wrapText="1"/>
    </xf>
    <xf numFmtId="49" fontId="70" fillId="0" borderId="18" xfId="0" applyNumberFormat="1" applyFont="1" applyFill="1" applyBorder="1" applyAlignment="1" applyProtection="1">
      <alignment horizontal="left" vertical="center" wrapText="1"/>
    </xf>
    <xf numFmtId="49" fontId="70" fillId="0" borderId="18" xfId="0" applyNumberFormat="1" applyFont="1" applyFill="1" applyBorder="1" applyAlignment="1" applyProtection="1">
      <alignment vertical="center" wrapText="1"/>
    </xf>
    <xf numFmtId="49" fontId="62" fillId="0" borderId="18" xfId="0" applyNumberFormat="1" applyFont="1" applyFill="1" applyBorder="1" applyAlignment="1" applyProtection="1">
      <alignment vertical="center" wrapText="1"/>
    </xf>
    <xf numFmtId="0" fontId="9" fillId="0" borderId="0" xfId="0" applyFont="1" applyAlignment="1" applyProtection="1">
      <alignment horizontal="center" vertical="center" wrapText="1"/>
      <protection locked="0"/>
    </xf>
    <xf numFmtId="0" fontId="98" fillId="0" borderId="0" xfId="0" applyFont="1" applyFill="1" applyAlignment="1" applyProtection="1">
      <alignment horizontal="center" vertical="center" wrapText="1"/>
    </xf>
    <xf numFmtId="0" fontId="9" fillId="0" borderId="0" xfId="0" applyFont="1" applyFill="1" applyAlignment="1" applyProtection="1">
      <alignment horizontal="center" wrapText="1"/>
    </xf>
    <xf numFmtId="0" fontId="36" fillId="0" borderId="0" xfId="0" applyFont="1" applyFill="1" applyAlignment="1" applyProtection="1">
      <alignment wrapText="1"/>
    </xf>
    <xf numFmtId="0" fontId="36" fillId="0" borderId="26" xfId="0" applyFont="1" applyFill="1" applyBorder="1" applyAlignment="1" applyProtection="1">
      <alignment horizontal="center" wrapText="1"/>
    </xf>
    <xf numFmtId="0" fontId="0" fillId="0" borderId="0" xfId="0" applyAlignment="1" applyProtection="1">
      <alignment wrapText="1"/>
    </xf>
    <xf numFmtId="0" fontId="112" fillId="0" borderId="0" xfId="0" applyFont="1" applyFill="1" applyAlignment="1" applyProtection="1">
      <alignment vertical="center" wrapText="1"/>
    </xf>
    <xf numFmtId="0" fontId="9" fillId="0" borderId="0" xfId="0" applyFont="1" applyAlignment="1" applyProtection="1">
      <alignment horizontal="center" vertical="center" wrapText="1"/>
    </xf>
    <xf numFmtId="0" fontId="36" fillId="0" borderId="0" xfId="0" applyFont="1" applyAlignment="1" applyProtection="1">
      <alignment vertical="center" wrapText="1"/>
    </xf>
    <xf numFmtId="0" fontId="0" fillId="0" borderId="0" xfId="0" applyAlignment="1" applyProtection="1">
      <alignment vertical="center" wrapText="1"/>
    </xf>
    <xf numFmtId="0" fontId="24" fillId="0" borderId="0" xfId="0" applyFont="1" applyFill="1" applyBorder="1" applyAlignment="1" applyProtection="1">
      <alignment vertical="center" wrapText="1"/>
    </xf>
    <xf numFmtId="0" fontId="62" fillId="0" borderId="0" xfId="0" applyFont="1" applyFill="1" applyBorder="1" applyAlignment="1" applyProtection="1">
      <alignment horizontal="center" vertical="center" wrapText="1"/>
    </xf>
    <xf numFmtId="0" fontId="36" fillId="0" borderId="0" xfId="0" applyFont="1" applyFill="1" applyAlignment="1" applyProtection="1">
      <alignment vertical="center" wrapText="1"/>
    </xf>
    <xf numFmtId="0" fontId="36" fillId="0" borderId="0" xfId="0" applyFont="1" applyFill="1" applyBorder="1" applyAlignment="1" applyProtection="1">
      <alignment horizontal="left" vertical="center" wrapText="1"/>
    </xf>
    <xf numFmtId="0" fontId="36" fillId="0" borderId="0" xfId="0" applyFont="1" applyFill="1" applyBorder="1" applyAlignment="1" applyProtection="1">
      <alignment horizontal="center" vertical="center" wrapText="1"/>
    </xf>
    <xf numFmtId="0" fontId="149" fillId="0" borderId="43" xfId="0" applyFont="1" applyFill="1" applyBorder="1" applyAlignment="1" applyProtection="1">
      <alignment vertical="center" wrapText="1"/>
    </xf>
    <xf numFmtId="0" fontId="36" fillId="0" borderId="43" xfId="0" applyFont="1" applyFill="1" applyBorder="1" applyAlignment="1" applyProtection="1">
      <alignment vertical="center" wrapText="1"/>
    </xf>
    <xf numFmtId="0" fontId="0" fillId="0" borderId="0" xfId="0" applyFill="1" applyAlignment="1" applyProtection="1">
      <alignment vertical="center" wrapText="1"/>
    </xf>
    <xf numFmtId="0" fontId="170" fillId="0" borderId="0" xfId="0" applyFont="1" applyAlignment="1">
      <alignment vertical="center" wrapText="1"/>
    </xf>
    <xf numFmtId="0" fontId="77" fillId="0" borderId="46" xfId="0" applyFont="1" applyFill="1" applyBorder="1" applyAlignment="1">
      <alignment horizontal="center" vertical="center" wrapText="1"/>
    </xf>
    <xf numFmtId="0" fontId="104" fillId="0" borderId="46" xfId="0" applyFont="1" applyFill="1" applyBorder="1" applyAlignment="1">
      <alignment horizontal="center" vertical="center" wrapText="1"/>
    </xf>
    <xf numFmtId="0" fontId="67" fillId="0" borderId="46" xfId="0" applyFont="1" applyFill="1" applyBorder="1" applyAlignment="1">
      <alignment horizontal="center" vertical="center" wrapText="1"/>
    </xf>
    <xf numFmtId="0" fontId="36" fillId="0" borderId="43" xfId="0" applyFont="1" applyBorder="1" applyAlignment="1" applyProtection="1">
      <alignment horizontal="center" vertical="center" wrapText="1"/>
    </xf>
    <xf numFmtId="0" fontId="36" fillId="0" borderId="43" xfId="0" applyFont="1" applyBorder="1" applyAlignment="1">
      <alignment horizontal="center" vertical="center" wrapText="1"/>
    </xf>
    <xf numFmtId="0" fontId="171" fillId="13" borderId="0" xfId="0" applyNumberFormat="1" applyFont="1" applyFill="1" applyBorder="1" applyAlignment="1" applyProtection="1">
      <alignment horizontal="justify" vertical="center" wrapText="1"/>
    </xf>
    <xf numFmtId="0" fontId="87" fillId="13" borderId="0" xfId="0" applyNumberFormat="1" applyFont="1" applyFill="1" applyBorder="1" applyAlignment="1" applyProtection="1">
      <alignment horizontal="justify" vertical="center" wrapText="1"/>
    </xf>
    <xf numFmtId="0" fontId="60" fillId="15" borderId="0" xfId="3" applyFont="1" applyFill="1" applyBorder="1" applyAlignment="1">
      <alignment horizontal="left" vertical="center" wrapText="1"/>
    </xf>
    <xf numFmtId="49" fontId="65" fillId="18" borderId="0" xfId="7" applyNumberFormat="1" applyFont="1" applyFill="1" applyBorder="1" applyAlignment="1" applyProtection="1">
      <alignment horizontal="justify" vertical="center" wrapText="1"/>
    </xf>
    <xf numFmtId="49" fontId="86" fillId="18" borderId="1" xfId="7" applyNumberFormat="1" applyFont="1" applyFill="1" applyBorder="1" applyAlignment="1" applyProtection="1">
      <alignment horizontal="justify" vertical="center" wrapText="1"/>
    </xf>
    <xf numFmtId="0" fontId="159" fillId="54" borderId="25" xfId="3" applyFont="1" applyFill="1" applyBorder="1" applyAlignment="1" applyProtection="1">
      <alignment horizontal="left" vertical="center" wrapText="1"/>
    </xf>
    <xf numFmtId="49" fontId="34" fillId="54" borderId="0" xfId="3" applyNumberFormat="1" applyFont="1" applyFill="1" applyBorder="1" applyAlignment="1" applyProtection="1">
      <alignment horizontal="justify" vertical="center" wrapText="1"/>
    </xf>
    <xf numFmtId="0" fontId="34" fillId="54" borderId="37" xfId="3" applyFont="1" applyFill="1" applyBorder="1" applyAlignment="1" applyProtection="1">
      <alignment horizontal="center" vertical="center" wrapText="1"/>
    </xf>
    <xf numFmtId="0" fontId="8" fillId="0" borderId="0" xfId="8" applyFont="1" applyBorder="1" applyAlignment="1">
      <alignment vertical="center" wrapText="1"/>
    </xf>
    <xf numFmtId="0" fontId="8" fillId="0" borderId="0" xfId="8" applyAlignment="1">
      <alignment vertical="center" wrapText="1"/>
    </xf>
    <xf numFmtId="0" fontId="8" fillId="5" borderId="0" xfId="8" applyFill="1" applyAlignment="1">
      <alignment vertical="center" wrapText="1"/>
    </xf>
    <xf numFmtId="0" fontId="113" fillId="0" borderId="0" xfId="8" applyFont="1" applyFill="1" applyAlignment="1" applyProtection="1">
      <alignment vertical="center" wrapText="1"/>
    </xf>
    <xf numFmtId="0" fontId="9" fillId="0" borderId="0" xfId="8" applyFont="1" applyAlignment="1" applyProtection="1">
      <alignment horizontal="center" vertical="center" wrapText="1"/>
    </xf>
    <xf numFmtId="0" fontId="36" fillId="0" borderId="0" xfId="8" applyFont="1" applyAlignment="1" applyProtection="1">
      <alignment vertical="center" wrapText="1"/>
    </xf>
    <xf numFmtId="0" fontId="8" fillId="0" borderId="0" xfId="8" applyFill="1" applyAlignment="1" applyProtection="1">
      <alignment vertical="center" wrapText="1"/>
    </xf>
    <xf numFmtId="0" fontId="8" fillId="0" borderId="0" xfId="8" applyFill="1" applyAlignment="1" applyProtection="1">
      <alignment horizontal="center" vertical="center" wrapText="1"/>
    </xf>
    <xf numFmtId="0" fontId="8" fillId="0" borderId="0" xfId="8" applyAlignment="1" applyProtection="1">
      <alignment vertical="center" wrapText="1"/>
    </xf>
    <xf numFmtId="0" fontId="113" fillId="0" borderId="0" xfId="8" applyFont="1" applyFill="1" applyAlignment="1">
      <alignment vertical="center" wrapText="1"/>
    </xf>
    <xf numFmtId="0" fontId="36" fillId="0" borderId="0" xfId="8" applyFont="1" applyAlignment="1">
      <alignment vertical="center" wrapText="1"/>
    </xf>
    <xf numFmtId="0" fontId="114" fillId="0" borderId="24" xfId="8" applyFont="1" applyFill="1" applyBorder="1" applyAlignment="1">
      <alignment horizontal="right" vertical="center"/>
    </xf>
    <xf numFmtId="0" fontId="67" fillId="58" borderId="24" xfId="8" applyFont="1" applyFill="1" applyBorder="1" applyAlignment="1" applyProtection="1">
      <alignment horizontal="center" vertical="center"/>
      <protection locked="0"/>
    </xf>
    <xf numFmtId="0" fontId="67" fillId="22" borderId="24" xfId="8" applyFont="1" applyFill="1" applyBorder="1" applyAlignment="1">
      <alignment horizontal="left" vertical="center" wrapText="1"/>
    </xf>
    <xf numFmtId="0" fontId="113" fillId="0" borderId="0" xfId="8" applyFont="1" applyFill="1" applyBorder="1" applyAlignment="1">
      <alignment horizontal="right" vertical="center" wrapText="1"/>
    </xf>
    <xf numFmtId="0" fontId="155" fillId="65" borderId="0" xfId="0" applyFont="1" applyFill="1" applyBorder="1" applyAlignment="1">
      <alignment horizontal="center" vertical="center" wrapText="1"/>
    </xf>
    <xf numFmtId="49" fontId="65" fillId="14" borderId="0" xfId="8" applyNumberFormat="1" applyFont="1" applyFill="1" applyBorder="1" applyAlignment="1">
      <alignment vertical="center" wrapText="1"/>
    </xf>
    <xf numFmtId="49" fontId="50" fillId="14" borderId="0" xfId="8" applyNumberFormat="1" applyFont="1" applyFill="1" applyBorder="1" applyAlignment="1" applyProtection="1">
      <alignment vertical="center" wrapText="1"/>
    </xf>
    <xf numFmtId="49" fontId="50" fillId="14" borderId="0" xfId="8" applyNumberFormat="1" applyFont="1" applyFill="1" applyBorder="1" applyAlignment="1" applyProtection="1">
      <alignment horizontal="center" vertical="center" wrapText="1"/>
    </xf>
    <xf numFmtId="0" fontId="8" fillId="0" borderId="0" xfId="8" applyBorder="1" applyAlignment="1">
      <alignment vertical="center" wrapText="1"/>
    </xf>
    <xf numFmtId="0" fontId="172" fillId="15" borderId="0" xfId="3" applyFont="1" applyFill="1" applyBorder="1" applyAlignment="1">
      <alignment horizontal="left" vertical="center" wrapText="1"/>
    </xf>
    <xf numFmtId="49" fontId="147" fillId="25" borderId="0" xfId="7" applyNumberFormat="1" applyFont="1" applyFill="1" applyBorder="1" applyAlignment="1" applyProtection="1">
      <alignment horizontal="left" vertical="center" wrapText="1"/>
    </xf>
    <xf numFmtId="49" fontId="147" fillId="25" borderId="0" xfId="7" applyNumberFormat="1" applyFont="1" applyFill="1" applyAlignment="1">
      <alignment horizontal="left" vertical="top" wrapText="1"/>
    </xf>
    <xf numFmtId="0" fontId="176" fillId="0" borderId="0" xfId="0" applyFont="1"/>
    <xf numFmtId="0" fontId="178" fillId="0" borderId="55" xfId="0" applyFont="1" applyBorder="1" applyAlignment="1">
      <alignment vertical="center" wrapText="1"/>
    </xf>
    <xf numFmtId="0" fontId="177" fillId="25" borderId="54" xfId="0" applyFont="1" applyFill="1" applyBorder="1" applyAlignment="1">
      <alignment horizontal="center" vertical="center" wrapText="1"/>
    </xf>
    <xf numFmtId="49" fontId="166" fillId="55" borderId="0" xfId="8" applyNumberFormat="1" applyFont="1" applyFill="1" applyBorder="1" applyAlignment="1" applyProtection="1">
      <alignment horizontal="center" vertical="center" wrapText="1"/>
    </xf>
    <xf numFmtId="0" fontId="9" fillId="0" borderId="18" xfId="0" applyFont="1" applyFill="1" applyBorder="1" applyAlignment="1" applyProtection="1">
      <alignment horizontal="center" vertical="center" wrapText="1"/>
    </xf>
    <xf numFmtId="0" fontId="9" fillId="30" borderId="18" xfId="0" applyFont="1" applyFill="1" applyBorder="1" applyAlignment="1" applyProtection="1">
      <alignment horizontal="center" vertical="center" wrapText="1"/>
    </xf>
    <xf numFmtId="0" fontId="175" fillId="0" borderId="0" xfId="25" applyFont="1" applyAlignment="1"/>
    <xf numFmtId="0" fontId="174" fillId="0" borderId="0" xfId="0" applyFont="1" applyAlignment="1">
      <alignment horizontal="center"/>
    </xf>
    <xf numFmtId="0" fontId="175" fillId="0" borderId="0" xfId="25" applyFont="1" applyAlignment="1">
      <alignment horizontal="left"/>
    </xf>
    <xf numFmtId="0" fontId="175" fillId="0" borderId="0" xfId="25" applyFont="1" applyAlignment="1">
      <alignment horizontal="left" wrapText="1"/>
    </xf>
    <xf numFmtId="49" fontId="34" fillId="54" borderId="0" xfId="3" applyNumberFormat="1" applyFont="1" applyFill="1" applyBorder="1" applyAlignment="1" applyProtection="1">
      <alignment horizontal="center" vertical="center" wrapText="1"/>
    </xf>
    <xf numFmtId="0" fontId="107" fillId="56" borderId="26" xfId="0" applyFont="1" applyFill="1" applyBorder="1" applyAlignment="1">
      <alignment horizontal="center" vertical="center" wrapText="1"/>
    </xf>
    <xf numFmtId="0" fontId="107" fillId="56" borderId="32" xfId="0" applyFont="1" applyFill="1" applyBorder="1" applyAlignment="1">
      <alignment horizontal="center" vertical="center" wrapText="1"/>
    </xf>
    <xf numFmtId="49" fontId="166" fillId="55" borderId="0" xfId="8" applyNumberFormat="1" applyFont="1" applyFill="1" applyBorder="1" applyAlignment="1" applyProtection="1">
      <alignment horizontal="center" vertical="center" wrapText="1"/>
    </xf>
    <xf numFmtId="0" fontId="107" fillId="57" borderId="0" xfId="3" applyNumberFormat="1" applyFont="1" applyFill="1" applyBorder="1" applyAlignment="1" applyProtection="1">
      <alignment horizontal="center" vertical="center" wrapText="1"/>
    </xf>
    <xf numFmtId="0" fontId="107" fillId="57" borderId="0" xfId="3" applyFont="1" applyFill="1" applyBorder="1" applyAlignment="1">
      <alignment horizontal="center" vertical="center" wrapText="1"/>
    </xf>
    <xf numFmtId="0" fontId="35" fillId="8" borderId="0" xfId="4" quotePrefix="1" applyFont="1" applyFill="1" applyAlignment="1">
      <alignment horizontal="left" vertical="top" wrapText="1"/>
    </xf>
    <xf numFmtId="0" fontId="38" fillId="0" borderId="10" xfId="5" applyFont="1" applyFill="1" applyBorder="1" applyAlignment="1">
      <alignment horizontal="left" vertical="center" wrapText="1"/>
    </xf>
    <xf numFmtId="0" fontId="38" fillId="0" borderId="11" xfId="5" applyFont="1" applyFill="1" applyBorder="1" applyAlignment="1">
      <alignment horizontal="left" vertical="center" wrapText="1"/>
    </xf>
    <xf numFmtId="0" fontId="38" fillId="0" borderId="12" xfId="5" applyFont="1" applyFill="1" applyBorder="1" applyAlignment="1">
      <alignment horizontal="left" vertical="center" wrapText="1"/>
    </xf>
    <xf numFmtId="0" fontId="33" fillId="7" borderId="2" xfId="4" applyFont="1" applyFill="1" applyBorder="1" applyAlignment="1">
      <alignment horizontal="center" vertical="center"/>
    </xf>
    <xf numFmtId="0" fontId="33" fillId="7" borderId="3" xfId="4" applyFont="1" applyFill="1" applyBorder="1" applyAlignment="1">
      <alignment horizontal="center" vertical="center"/>
    </xf>
    <xf numFmtId="0" fontId="36" fillId="0" borderId="0" xfId="4" applyFont="1" applyFill="1" applyBorder="1" applyAlignment="1">
      <alignment horizontal="left" vertical="center" wrapText="1"/>
    </xf>
    <xf numFmtId="0" fontId="36" fillId="0" borderId="0" xfId="4" applyFont="1" applyFill="1" applyBorder="1" applyAlignment="1">
      <alignment horizontal="left" vertical="center"/>
    </xf>
    <xf numFmtId="0" fontId="37" fillId="0" borderId="2" xfId="4" applyFont="1" applyBorder="1" applyAlignment="1">
      <alignment horizontal="left" vertical="center"/>
    </xf>
    <xf numFmtId="0" fontId="37" fillId="0" borderId="4" xfId="4" applyFont="1" applyBorder="1" applyAlignment="1">
      <alignment horizontal="left" vertical="center"/>
    </xf>
    <xf numFmtId="0" fontId="37" fillId="0" borderId="10" xfId="4" applyFont="1" applyFill="1" applyBorder="1" applyAlignment="1">
      <alignment horizontal="left" vertical="center" wrapText="1"/>
    </xf>
    <xf numFmtId="0" fontId="37" fillId="0" borderId="11" xfId="4" applyFont="1" applyFill="1" applyBorder="1" applyAlignment="1">
      <alignment horizontal="left" vertical="center" wrapText="1"/>
    </xf>
    <xf numFmtId="0" fontId="37" fillId="0" borderId="2" xfId="4" applyFont="1" applyBorder="1" applyAlignment="1">
      <alignment horizontal="left"/>
    </xf>
    <xf numFmtId="0" fontId="37" fillId="0" borderId="4" xfId="4" applyFont="1" applyBorder="1" applyAlignment="1">
      <alignment horizontal="left"/>
    </xf>
    <xf numFmtId="0" fontId="38" fillId="0" borderId="5" xfId="5" applyFont="1" applyFill="1" applyBorder="1" applyAlignment="1">
      <alignment horizontal="left" vertical="center" wrapText="1"/>
    </xf>
    <xf numFmtId="0" fontId="38" fillId="0" borderId="0" xfId="5" applyFont="1" applyFill="1" applyBorder="1" applyAlignment="1">
      <alignment horizontal="left" vertical="center" wrapText="1"/>
    </xf>
    <xf numFmtId="0" fontId="38" fillId="0" borderId="6" xfId="5" applyFont="1" applyFill="1" applyBorder="1" applyAlignment="1">
      <alignment horizontal="left" vertical="center" wrapText="1"/>
    </xf>
    <xf numFmtId="0" fontId="35" fillId="0" borderId="5" xfId="4" applyFont="1" applyBorder="1" applyAlignment="1">
      <alignment horizontal="left"/>
    </xf>
    <xf numFmtId="0" fontId="35" fillId="0" borderId="0" xfId="4" applyFont="1" applyBorder="1" applyAlignment="1">
      <alignment horizontal="left"/>
    </xf>
    <xf numFmtId="0" fontId="35" fillId="0" borderId="6" xfId="4" applyFont="1" applyBorder="1" applyAlignment="1">
      <alignment horizontal="left"/>
    </xf>
    <xf numFmtId="0" fontId="35" fillId="9" borderId="11" xfId="4" applyFont="1" applyFill="1" applyBorder="1" applyAlignment="1">
      <alignment horizontal="left" vertical="top"/>
    </xf>
    <xf numFmtId="0" fontId="40" fillId="0" borderId="5" xfId="4" applyFont="1" applyBorder="1" applyAlignment="1">
      <alignment horizontal="left" vertical="center"/>
    </xf>
    <xf numFmtId="0" fontId="40" fillId="0" borderId="6" xfId="4" applyFont="1" applyBorder="1" applyAlignment="1">
      <alignment horizontal="left" vertical="center"/>
    </xf>
    <xf numFmtId="0" fontId="40" fillId="0" borderId="5" xfId="4" applyFont="1" applyBorder="1" applyAlignment="1">
      <alignment horizontal="left"/>
    </xf>
    <xf numFmtId="0" fontId="40" fillId="0" borderId="6" xfId="4" applyFont="1" applyBorder="1" applyAlignment="1">
      <alignment horizontal="left"/>
    </xf>
    <xf numFmtId="0" fontId="35" fillId="0" borderId="5" xfId="4" applyFont="1" applyBorder="1" applyAlignment="1">
      <alignment horizontal="left" vertical="center"/>
    </xf>
    <xf numFmtId="0" fontId="35" fillId="0" borderId="6" xfId="4" applyFont="1" applyBorder="1" applyAlignment="1">
      <alignment horizontal="left" vertical="center"/>
    </xf>
    <xf numFmtId="0" fontId="33" fillId="7" borderId="4" xfId="4" applyFont="1" applyFill="1" applyBorder="1" applyAlignment="1">
      <alignment horizontal="center" vertical="center"/>
    </xf>
    <xf numFmtId="0" fontId="36" fillId="8" borderId="5" xfId="4" applyFont="1" applyFill="1" applyBorder="1" applyAlignment="1">
      <alignment horizontal="left" vertical="top" wrapText="1"/>
    </xf>
    <xf numFmtId="0" fontId="36" fillId="8" borderId="0" xfId="4" applyFont="1" applyFill="1" applyBorder="1" applyAlignment="1">
      <alignment horizontal="left" vertical="top"/>
    </xf>
    <xf numFmtId="0" fontId="36" fillId="8" borderId="6" xfId="4" applyFont="1" applyFill="1" applyBorder="1" applyAlignment="1">
      <alignment horizontal="left" vertical="top"/>
    </xf>
  </cellXfs>
  <cellStyles count="26">
    <cellStyle name="Euro" xfId="1" xr:uid="{00000000-0005-0000-0000-000000000000}"/>
    <cellStyle name="Euro 2" xfId="19" xr:uid="{00000000-0005-0000-0000-000001000000}"/>
    <cellStyle name="Lien hypertexte" xfId="25" builtinId="8"/>
    <cellStyle name="Lien hypertexte 2" xfId="2" xr:uid="{00000000-0005-0000-0000-000002000000}"/>
    <cellStyle name="Normal" xfId="0" builtinId="0"/>
    <cellStyle name="Normal 2" xfId="3" xr:uid="{00000000-0005-0000-0000-000004000000}"/>
    <cellStyle name="Normal 2 2" xfId="8" xr:uid="{00000000-0005-0000-0000-000005000000}"/>
    <cellStyle name="Normal 3" xfId="4" xr:uid="{00000000-0005-0000-0000-000006000000}"/>
    <cellStyle name="Normal 3 2" xfId="5" xr:uid="{00000000-0005-0000-0000-000007000000}"/>
    <cellStyle name="Normal 3 2 2" xfId="14" xr:uid="{00000000-0005-0000-0000-000008000000}"/>
    <cellStyle name="Normal 3 3" xfId="13" xr:uid="{00000000-0005-0000-0000-000009000000}"/>
    <cellStyle name="Normal 3 3 2" xfId="23" xr:uid="{00000000-0005-0000-0000-00000A000000}"/>
    <cellStyle name="Normal 3 4" xfId="20" xr:uid="{00000000-0005-0000-0000-00000B000000}"/>
    <cellStyle name="Normal 4" xfId="7" xr:uid="{00000000-0005-0000-0000-00000C000000}"/>
    <cellStyle name="Normal 5" xfId="9" xr:uid="{00000000-0005-0000-0000-00000D000000}"/>
    <cellStyle name="Normal 5 2" xfId="16" xr:uid="{00000000-0005-0000-0000-00000E000000}"/>
    <cellStyle name="Normal 6" xfId="10" xr:uid="{00000000-0005-0000-0000-00000F000000}"/>
    <cellStyle name="Normal 6 2" xfId="17" xr:uid="{00000000-0005-0000-0000-000010000000}"/>
    <cellStyle name="Normal 6 2 2" xfId="24" xr:uid="{00000000-0005-0000-0000-000011000000}"/>
    <cellStyle name="Normal 6 3" xfId="21" xr:uid="{00000000-0005-0000-0000-000012000000}"/>
    <cellStyle name="Normal 7" xfId="12" xr:uid="{00000000-0005-0000-0000-000013000000}"/>
    <cellStyle name="Normal 7 2" xfId="18" xr:uid="{00000000-0005-0000-0000-000014000000}"/>
    <cellStyle name="Normal 8" xfId="11" xr:uid="{00000000-0005-0000-0000-000015000000}"/>
    <cellStyle name="Normal 8 2" xfId="22" xr:uid="{00000000-0005-0000-0000-000016000000}"/>
    <cellStyle name="Titre 1" xfId="6" builtinId="16" customBuiltin="1"/>
    <cellStyle name="Titre 1 2" xfId="15" xr:uid="{00000000-0005-0000-0000-000018000000}"/>
  </cellStyles>
  <dxfs count="1060">
    <dxf>
      <fill>
        <patternFill patternType="lightDown">
          <fgColor theme="9"/>
        </patternFill>
      </fill>
    </dxf>
    <dxf>
      <fill>
        <patternFill patternType="lightDown">
          <fgColor theme="9"/>
        </patternFill>
      </fill>
    </dxf>
    <dxf>
      <fill>
        <patternFill patternType="lightDown">
          <fgColor theme="9"/>
        </patternFill>
      </fill>
    </dxf>
    <dxf>
      <fill>
        <patternFill patternType="lightDown">
          <fgColor theme="9"/>
        </patternFill>
      </fill>
    </dxf>
    <dxf>
      <fill>
        <patternFill patternType="lightDown">
          <fgColor theme="9"/>
        </patternFill>
      </fill>
    </dxf>
    <dxf>
      <fill>
        <patternFill patternType="lightDown">
          <fgColor theme="9"/>
        </patternFill>
      </fill>
    </dxf>
    <dxf>
      <fill>
        <patternFill patternType="lightDown">
          <fgColor theme="9"/>
        </patternFill>
      </fill>
    </dxf>
    <dxf>
      <fill>
        <patternFill patternType="lightDown">
          <fgColor theme="9"/>
        </patternFill>
      </fill>
    </dxf>
    <dxf>
      <fill>
        <patternFill patternType="lightDown">
          <fgColor theme="9"/>
        </patternFill>
      </fill>
    </dxf>
    <dxf>
      <fill>
        <patternFill patternType="lightDown">
          <fgColor theme="9"/>
        </patternFill>
      </fill>
    </dxf>
    <dxf>
      <fill>
        <patternFill patternType="lightDown">
          <fgColor theme="9"/>
        </patternFill>
      </fill>
    </dxf>
    <dxf>
      <fill>
        <patternFill patternType="lightDown">
          <fgColor theme="9"/>
        </patternFill>
      </fill>
    </dxf>
    <dxf>
      <fill>
        <patternFill patternType="lightDown">
          <fgColor theme="9"/>
        </patternFill>
      </fill>
    </dxf>
    <dxf>
      <fill>
        <patternFill patternType="lightDown">
          <fgColor theme="9"/>
        </patternFill>
      </fill>
    </dxf>
    <dxf>
      <fill>
        <patternFill patternType="lightDown">
          <fgColor theme="9"/>
        </patternFill>
      </fill>
    </dxf>
    <dxf>
      <fill>
        <patternFill patternType="lightDown">
          <fgColor theme="9"/>
        </patternFill>
      </fill>
    </dxf>
    <dxf>
      <fill>
        <patternFill patternType="lightDown">
          <fgColor theme="9"/>
        </patternFill>
      </fill>
    </dxf>
    <dxf>
      <fill>
        <patternFill patternType="lightDown">
          <fgColor theme="9"/>
        </patternFill>
      </fill>
    </dxf>
    <dxf>
      <fill>
        <patternFill patternType="lightDown">
          <fgColor theme="9"/>
        </patternFill>
      </fill>
    </dxf>
    <dxf>
      <fill>
        <patternFill patternType="lightDown">
          <fgColor theme="9"/>
        </patternFill>
      </fill>
    </dxf>
    <dxf>
      <fill>
        <patternFill patternType="lightDown">
          <fgColor theme="9"/>
        </patternFill>
      </fill>
    </dxf>
    <dxf>
      <fill>
        <patternFill patternType="lightDown">
          <fgColor theme="9"/>
        </patternFill>
      </fill>
    </dxf>
    <dxf>
      <fill>
        <patternFill patternType="lightDown">
          <fgColor theme="9"/>
        </patternFill>
      </fill>
    </dxf>
    <dxf>
      <fill>
        <patternFill patternType="lightDown">
          <fgColor theme="9"/>
        </patternFill>
      </fill>
    </dxf>
    <dxf>
      <fill>
        <patternFill patternType="lightDown">
          <fgColor theme="9"/>
        </patternFill>
      </fill>
    </dxf>
    <dxf>
      <fill>
        <patternFill patternType="lightDown">
          <fgColor theme="9"/>
        </patternFill>
      </fill>
    </dxf>
    <dxf>
      <fill>
        <patternFill patternType="lightDown">
          <fgColor theme="9"/>
        </patternFill>
      </fill>
    </dxf>
    <dxf>
      <fill>
        <patternFill patternType="lightDown">
          <fgColor theme="9"/>
        </patternFill>
      </fill>
    </dxf>
    <dxf>
      <fill>
        <patternFill patternType="lightDown">
          <fgColor theme="9"/>
        </patternFill>
      </fill>
    </dxf>
    <dxf>
      <fill>
        <patternFill patternType="lightDown">
          <fgColor theme="9"/>
        </patternFill>
      </fill>
    </dxf>
    <dxf>
      <fill>
        <patternFill patternType="lightDown">
          <fgColor theme="9"/>
        </patternFill>
      </fill>
    </dxf>
    <dxf>
      <fill>
        <patternFill patternType="lightDown">
          <fgColor theme="9"/>
        </patternFill>
      </fill>
    </dxf>
    <dxf>
      <fill>
        <patternFill patternType="lightDown">
          <fgColor theme="9"/>
        </patternFill>
      </fill>
    </dxf>
    <dxf>
      <fill>
        <patternFill patternType="lightDown">
          <fgColor theme="9"/>
        </patternFill>
      </fill>
    </dxf>
    <dxf>
      <fill>
        <patternFill patternType="lightDown">
          <fgColor theme="9"/>
        </patternFill>
      </fill>
    </dxf>
    <dxf>
      <fill>
        <patternFill patternType="lightDown">
          <fgColor theme="9"/>
        </patternFill>
      </fill>
    </dxf>
    <dxf>
      <fill>
        <patternFill patternType="lightDown">
          <fgColor theme="9"/>
        </patternFill>
      </fill>
    </dxf>
    <dxf>
      <fill>
        <patternFill patternType="lightDown">
          <fgColor theme="9"/>
        </patternFill>
      </fill>
    </dxf>
    <dxf>
      <fill>
        <patternFill patternType="lightDown">
          <fgColor theme="9"/>
        </patternFill>
      </fill>
    </dxf>
    <dxf>
      <fill>
        <patternFill patternType="lightDown">
          <fgColor theme="9"/>
        </patternFill>
      </fill>
    </dxf>
    <dxf>
      <fill>
        <patternFill patternType="lightDown">
          <fgColor theme="9"/>
        </patternFill>
      </fill>
    </dxf>
    <dxf>
      <fill>
        <patternFill patternType="lightDown">
          <fgColor theme="9"/>
        </patternFill>
      </fill>
    </dxf>
    <dxf>
      <fill>
        <patternFill patternType="lightDown">
          <fgColor theme="9"/>
        </patternFill>
      </fill>
    </dxf>
    <dxf>
      <fill>
        <patternFill patternType="lightDown">
          <fgColor theme="9"/>
        </patternFill>
      </fill>
    </dxf>
    <dxf>
      <fill>
        <patternFill patternType="lightDown">
          <fgColor theme="9"/>
        </patternFill>
      </fill>
    </dxf>
    <dxf>
      <fill>
        <patternFill patternType="lightDown">
          <fgColor theme="9"/>
        </patternFill>
      </fill>
    </dxf>
    <dxf>
      <fill>
        <patternFill patternType="lightDown">
          <fgColor theme="9"/>
        </patternFill>
      </fill>
    </dxf>
    <dxf>
      <fill>
        <patternFill patternType="lightDown">
          <fgColor theme="9"/>
        </patternFill>
      </fill>
    </dxf>
    <dxf>
      <fill>
        <patternFill patternType="lightDown">
          <fgColor theme="9"/>
        </patternFill>
      </fill>
    </dxf>
    <dxf>
      <fill>
        <patternFill patternType="lightDown">
          <fgColor theme="9"/>
        </patternFill>
      </fill>
    </dxf>
    <dxf>
      <fill>
        <patternFill>
          <bgColor rgb="FF92D050"/>
        </patternFill>
      </fill>
    </dxf>
    <dxf>
      <fill>
        <patternFill>
          <bgColor theme="9"/>
        </patternFill>
      </fill>
    </dxf>
    <dxf>
      <fill>
        <patternFill>
          <bgColor theme="9"/>
        </patternFill>
      </fill>
    </dxf>
    <dxf>
      <fill>
        <patternFill>
          <bgColor rgb="FF92D050"/>
        </patternFill>
      </fill>
    </dxf>
    <dxf>
      <fill>
        <patternFill>
          <bgColor theme="9"/>
        </patternFill>
      </fill>
    </dxf>
    <dxf>
      <fill>
        <patternFill>
          <bgColor theme="9"/>
        </patternFill>
      </fill>
    </dxf>
    <dxf>
      <fill>
        <patternFill>
          <bgColor rgb="FF92D050"/>
        </patternFill>
      </fill>
    </dxf>
    <dxf>
      <fill>
        <patternFill>
          <bgColor theme="9"/>
        </patternFill>
      </fill>
    </dxf>
    <dxf>
      <fill>
        <patternFill>
          <bgColor theme="9"/>
        </patternFill>
      </fill>
    </dxf>
    <dxf>
      <fill>
        <patternFill>
          <bgColor rgb="FF92D050"/>
        </patternFill>
      </fill>
    </dxf>
    <dxf>
      <fill>
        <patternFill>
          <bgColor theme="9" tint="-0.24994659260841701"/>
        </patternFill>
      </fill>
    </dxf>
    <dxf>
      <fill>
        <patternFill>
          <bgColor rgb="FFFF0000"/>
        </patternFill>
      </fill>
    </dxf>
    <dxf>
      <fill>
        <patternFill>
          <bgColor rgb="FF92D050"/>
        </patternFill>
      </fill>
    </dxf>
    <dxf>
      <fill>
        <patternFill>
          <bgColor rgb="FF92D050"/>
        </patternFill>
      </fill>
    </dxf>
    <dxf>
      <fill>
        <patternFill>
          <bgColor theme="9"/>
        </patternFill>
      </fill>
    </dxf>
    <dxf>
      <fill>
        <patternFill>
          <bgColor rgb="FFFF0000"/>
        </patternFill>
      </fill>
    </dxf>
    <dxf>
      <fill>
        <patternFill>
          <bgColor rgb="FFFF0000"/>
        </patternFill>
      </fill>
    </dxf>
    <dxf>
      <fill>
        <patternFill>
          <bgColor theme="9"/>
        </patternFill>
      </fill>
    </dxf>
    <dxf>
      <fill>
        <patternFill>
          <bgColor rgb="FF92D050"/>
        </patternFill>
      </fill>
    </dxf>
    <dxf>
      <fill>
        <patternFill>
          <bgColor theme="9"/>
        </patternFill>
      </fill>
    </dxf>
    <dxf>
      <fill>
        <patternFill>
          <bgColor rgb="FF92D050"/>
        </patternFill>
      </fill>
    </dxf>
    <dxf>
      <fill>
        <patternFill>
          <bgColor theme="9"/>
        </patternFill>
      </fill>
    </dxf>
    <dxf>
      <fill>
        <patternFill>
          <bgColor rgb="FF92D050"/>
        </patternFill>
      </fill>
    </dxf>
    <dxf>
      <fill>
        <patternFill>
          <bgColor theme="9"/>
        </patternFill>
      </fill>
    </dxf>
    <dxf>
      <fill>
        <patternFill>
          <bgColor rgb="FF92D050"/>
        </patternFill>
      </fill>
    </dxf>
    <dxf>
      <fill>
        <patternFill>
          <bgColor theme="9"/>
        </patternFill>
      </fill>
    </dxf>
    <dxf>
      <fill>
        <patternFill>
          <bgColor rgb="FF92D050"/>
        </patternFill>
      </fill>
    </dxf>
    <dxf>
      <fill>
        <patternFill>
          <bgColor theme="9"/>
        </patternFill>
      </fill>
    </dxf>
    <dxf>
      <fill>
        <patternFill>
          <bgColor rgb="FF92D050"/>
        </patternFill>
      </fill>
    </dxf>
    <dxf>
      <fill>
        <patternFill>
          <bgColor theme="9"/>
        </patternFill>
      </fill>
    </dxf>
    <dxf>
      <font>
        <color theme="5" tint="0.59996337778862885"/>
      </font>
      <fill>
        <patternFill>
          <bgColor theme="5"/>
        </patternFill>
      </fill>
    </dxf>
    <dxf>
      <font>
        <color theme="2" tint="-0.24994659260841701"/>
      </font>
      <fill>
        <patternFill>
          <bgColor theme="2" tint="-0.24994659260841701"/>
        </patternFill>
      </fill>
    </dxf>
    <dxf>
      <fill>
        <patternFill>
          <bgColor theme="6"/>
        </patternFill>
      </fill>
    </dxf>
    <dxf>
      <fill>
        <patternFill>
          <bgColor rgb="FF92D050"/>
        </patternFill>
      </fill>
    </dxf>
    <dxf>
      <fill>
        <patternFill>
          <bgColor theme="9"/>
        </patternFill>
      </fill>
    </dxf>
    <dxf>
      <fill>
        <patternFill>
          <bgColor rgb="FF92D050"/>
        </patternFill>
      </fill>
    </dxf>
    <dxf>
      <fill>
        <patternFill>
          <bgColor theme="9"/>
        </patternFill>
      </fill>
    </dxf>
    <dxf>
      <fill>
        <patternFill>
          <bgColor theme="9" tint="-0.24994659260841701"/>
        </patternFill>
      </fill>
    </dxf>
    <dxf>
      <fill>
        <patternFill>
          <bgColor rgb="FFFF0000"/>
        </patternFill>
      </fill>
    </dxf>
    <dxf>
      <fill>
        <patternFill>
          <bgColor rgb="FFFF0000"/>
        </patternFill>
      </fill>
    </dxf>
    <dxf>
      <fill>
        <patternFill>
          <bgColor rgb="FF92D050"/>
        </patternFill>
      </fill>
    </dxf>
    <dxf>
      <fill>
        <patternFill>
          <bgColor theme="9"/>
        </patternFill>
      </fill>
    </dxf>
    <dxf>
      <fill>
        <patternFill>
          <bgColor rgb="FF92D050"/>
        </patternFill>
      </fill>
    </dxf>
    <dxf>
      <fill>
        <patternFill>
          <bgColor theme="9"/>
        </patternFill>
      </fill>
    </dxf>
    <dxf>
      <fill>
        <patternFill>
          <bgColor rgb="FF92D050"/>
        </patternFill>
      </fill>
    </dxf>
    <dxf>
      <fill>
        <patternFill>
          <bgColor theme="9"/>
        </patternFill>
      </fill>
    </dxf>
    <dxf>
      <fill>
        <patternFill>
          <bgColor rgb="FF92D050"/>
        </patternFill>
      </fill>
    </dxf>
    <dxf>
      <fill>
        <patternFill>
          <bgColor theme="9"/>
        </patternFill>
      </fill>
    </dxf>
    <dxf>
      <fill>
        <patternFill>
          <bgColor rgb="FF92D050"/>
        </patternFill>
      </fill>
    </dxf>
    <dxf>
      <fill>
        <patternFill>
          <bgColor theme="9"/>
        </patternFill>
      </fill>
    </dxf>
    <dxf>
      <fill>
        <patternFill>
          <bgColor rgb="FF92D050"/>
        </patternFill>
      </fill>
    </dxf>
    <dxf>
      <fill>
        <patternFill>
          <bgColor theme="9"/>
        </patternFill>
      </fill>
    </dxf>
    <dxf>
      <fill>
        <patternFill>
          <bgColor rgb="FF92D050"/>
        </patternFill>
      </fill>
    </dxf>
    <dxf>
      <fill>
        <patternFill>
          <bgColor theme="9"/>
        </patternFill>
      </fill>
    </dxf>
    <dxf>
      <fill>
        <patternFill>
          <bgColor rgb="FF92D050"/>
        </patternFill>
      </fill>
    </dxf>
    <dxf>
      <fill>
        <patternFill>
          <bgColor theme="9"/>
        </patternFill>
      </fill>
    </dxf>
    <dxf>
      <fill>
        <patternFill>
          <bgColor rgb="FF92D050"/>
        </patternFill>
      </fill>
    </dxf>
    <dxf>
      <fill>
        <patternFill>
          <bgColor theme="9"/>
        </patternFill>
      </fill>
    </dxf>
    <dxf>
      <fill>
        <patternFill>
          <bgColor rgb="FF92D050"/>
        </patternFill>
      </fill>
    </dxf>
    <dxf>
      <fill>
        <patternFill>
          <bgColor theme="9"/>
        </patternFill>
      </fill>
    </dxf>
    <dxf>
      <fill>
        <patternFill>
          <bgColor rgb="FF92D050"/>
        </patternFill>
      </fill>
    </dxf>
    <dxf>
      <fill>
        <patternFill>
          <bgColor theme="9"/>
        </patternFill>
      </fill>
    </dxf>
    <dxf>
      <fill>
        <patternFill>
          <bgColor rgb="FF92D050"/>
        </patternFill>
      </fill>
    </dxf>
    <dxf>
      <fill>
        <patternFill>
          <bgColor theme="9"/>
        </patternFill>
      </fill>
    </dxf>
    <dxf>
      <fill>
        <patternFill>
          <bgColor rgb="FF92D050"/>
        </patternFill>
      </fill>
    </dxf>
    <dxf>
      <fill>
        <patternFill>
          <bgColor theme="9"/>
        </patternFill>
      </fill>
    </dxf>
    <dxf>
      <fill>
        <patternFill>
          <bgColor rgb="FF92D050"/>
        </patternFill>
      </fill>
    </dxf>
    <dxf>
      <fill>
        <patternFill>
          <bgColor theme="9"/>
        </patternFill>
      </fill>
    </dxf>
    <dxf>
      <fill>
        <patternFill>
          <bgColor rgb="FF92D050"/>
        </patternFill>
      </fill>
    </dxf>
    <dxf>
      <fill>
        <patternFill>
          <bgColor theme="9"/>
        </patternFill>
      </fill>
    </dxf>
    <dxf>
      <fill>
        <patternFill>
          <bgColor rgb="FF92D050"/>
        </patternFill>
      </fill>
    </dxf>
    <dxf>
      <fill>
        <patternFill>
          <bgColor theme="9"/>
        </patternFill>
      </fill>
    </dxf>
    <dxf>
      <fill>
        <patternFill>
          <bgColor rgb="FF92D050"/>
        </patternFill>
      </fill>
    </dxf>
    <dxf>
      <fill>
        <patternFill>
          <bgColor theme="9"/>
        </patternFill>
      </fill>
    </dxf>
    <dxf>
      <fill>
        <patternFill>
          <bgColor rgb="FF92D050"/>
        </patternFill>
      </fill>
    </dxf>
    <dxf>
      <fill>
        <patternFill>
          <bgColor theme="9"/>
        </patternFill>
      </fill>
    </dxf>
    <dxf>
      <fill>
        <patternFill>
          <bgColor rgb="FF92D050"/>
        </patternFill>
      </fill>
    </dxf>
    <dxf>
      <fill>
        <patternFill>
          <bgColor theme="9"/>
        </patternFill>
      </fill>
    </dxf>
    <dxf>
      <fill>
        <patternFill>
          <bgColor rgb="FF92D050"/>
        </patternFill>
      </fill>
    </dxf>
    <dxf>
      <fill>
        <patternFill>
          <bgColor theme="9"/>
        </patternFill>
      </fill>
    </dxf>
    <dxf>
      <fill>
        <patternFill>
          <bgColor rgb="FF92D050"/>
        </patternFill>
      </fill>
    </dxf>
    <dxf>
      <fill>
        <patternFill>
          <bgColor theme="9"/>
        </patternFill>
      </fill>
    </dxf>
    <dxf>
      <fill>
        <patternFill>
          <bgColor rgb="FF92D050"/>
        </patternFill>
      </fill>
    </dxf>
    <dxf>
      <fill>
        <patternFill>
          <bgColor theme="9"/>
        </patternFill>
      </fill>
    </dxf>
    <dxf>
      <fill>
        <patternFill>
          <bgColor rgb="FF92D050"/>
        </patternFill>
      </fill>
    </dxf>
    <dxf>
      <fill>
        <patternFill>
          <bgColor theme="9"/>
        </patternFill>
      </fill>
    </dxf>
    <dxf>
      <fill>
        <patternFill>
          <bgColor rgb="FF92D050"/>
        </patternFill>
      </fill>
    </dxf>
    <dxf>
      <fill>
        <patternFill>
          <bgColor theme="9"/>
        </patternFill>
      </fill>
    </dxf>
    <dxf>
      <fill>
        <patternFill>
          <bgColor rgb="FF92D050"/>
        </patternFill>
      </fill>
    </dxf>
    <dxf>
      <fill>
        <patternFill>
          <bgColor theme="9"/>
        </patternFill>
      </fill>
    </dxf>
    <dxf>
      <fill>
        <patternFill>
          <bgColor rgb="FF92D050"/>
        </patternFill>
      </fill>
    </dxf>
    <dxf>
      <fill>
        <patternFill>
          <bgColor theme="9"/>
        </patternFill>
      </fill>
    </dxf>
    <dxf>
      <fill>
        <patternFill>
          <bgColor rgb="FF92D050"/>
        </patternFill>
      </fill>
    </dxf>
    <dxf>
      <fill>
        <patternFill>
          <bgColor theme="9"/>
        </patternFill>
      </fill>
    </dxf>
    <dxf>
      <fill>
        <patternFill>
          <bgColor rgb="FF92D050"/>
        </patternFill>
      </fill>
    </dxf>
    <dxf>
      <fill>
        <patternFill>
          <bgColor theme="9"/>
        </patternFill>
      </fill>
    </dxf>
    <dxf>
      <fill>
        <patternFill>
          <bgColor rgb="FF92D050"/>
        </patternFill>
      </fill>
    </dxf>
    <dxf>
      <fill>
        <patternFill>
          <bgColor theme="9"/>
        </patternFill>
      </fill>
    </dxf>
    <dxf>
      <fill>
        <patternFill>
          <bgColor rgb="FF92D050"/>
        </patternFill>
      </fill>
    </dxf>
    <dxf>
      <fill>
        <patternFill>
          <bgColor theme="9"/>
        </patternFill>
      </fill>
    </dxf>
    <dxf>
      <fill>
        <patternFill>
          <bgColor rgb="FF92D050"/>
        </patternFill>
      </fill>
    </dxf>
    <dxf>
      <fill>
        <patternFill>
          <bgColor theme="9"/>
        </patternFill>
      </fill>
    </dxf>
    <dxf>
      <fill>
        <patternFill>
          <bgColor rgb="FF92D050"/>
        </patternFill>
      </fill>
    </dxf>
    <dxf>
      <fill>
        <patternFill>
          <bgColor theme="9"/>
        </patternFill>
      </fill>
    </dxf>
    <dxf>
      <fill>
        <patternFill>
          <bgColor rgb="FF92D050"/>
        </patternFill>
      </fill>
    </dxf>
    <dxf>
      <fill>
        <patternFill>
          <bgColor theme="9"/>
        </patternFill>
      </fill>
    </dxf>
    <dxf>
      <fill>
        <patternFill>
          <bgColor theme="9"/>
        </patternFill>
      </fill>
    </dxf>
    <dxf>
      <fill>
        <patternFill>
          <bgColor theme="9"/>
        </patternFill>
      </fill>
    </dxf>
    <dxf>
      <fill>
        <patternFill>
          <bgColor rgb="FF92D050"/>
        </patternFill>
      </fill>
    </dxf>
    <dxf>
      <fill>
        <patternFill>
          <bgColor theme="9"/>
        </patternFill>
      </fill>
    </dxf>
    <dxf>
      <fill>
        <patternFill>
          <bgColor rgb="FF92D050"/>
        </patternFill>
      </fill>
    </dxf>
    <dxf>
      <fill>
        <patternFill>
          <bgColor theme="9"/>
        </patternFill>
      </fill>
    </dxf>
    <dxf>
      <fill>
        <patternFill>
          <bgColor rgb="FF92D050"/>
        </patternFill>
      </fill>
    </dxf>
    <dxf>
      <fill>
        <patternFill>
          <bgColor theme="9"/>
        </patternFill>
      </fill>
    </dxf>
    <dxf>
      <fill>
        <patternFill>
          <bgColor theme="9"/>
        </patternFill>
      </fill>
    </dxf>
    <dxf>
      <fill>
        <patternFill>
          <bgColor theme="9" tint="-0.24994659260841701"/>
        </patternFill>
      </fill>
    </dxf>
    <dxf>
      <fill>
        <patternFill>
          <bgColor rgb="FFFF0000"/>
        </patternFill>
      </fill>
    </dxf>
    <dxf>
      <fill>
        <patternFill>
          <bgColor rgb="FFFF0000"/>
        </patternFill>
      </fill>
    </dxf>
    <dxf>
      <fill>
        <patternFill>
          <bgColor rgb="FFFF000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theme="9"/>
        </patternFill>
      </fill>
    </dxf>
    <dxf>
      <fill>
        <patternFill>
          <bgColor theme="9" tint="-0.24994659260841701"/>
        </patternFill>
      </fill>
    </dxf>
    <dxf>
      <fill>
        <patternFill>
          <bgColor rgb="FFFF0000"/>
        </patternFill>
      </fill>
    </dxf>
    <dxf>
      <fill>
        <patternFill>
          <bgColor rgb="FFFF0000"/>
        </patternFill>
      </fill>
    </dxf>
    <dxf>
      <fill>
        <patternFill>
          <bgColor theme="9" tint="-0.24994659260841701"/>
        </patternFill>
      </fill>
    </dxf>
    <dxf>
      <fill>
        <patternFill>
          <bgColor rgb="FFFF0000"/>
        </patternFill>
      </fill>
    </dxf>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theme="9" tint="-0.24994659260841701"/>
        </patternFill>
      </fill>
    </dxf>
    <dxf>
      <fill>
        <patternFill>
          <bgColor rgb="FFFF0000"/>
        </patternFill>
      </fill>
    </dxf>
    <dxf>
      <fill>
        <patternFill>
          <bgColor rgb="FF92D050"/>
        </patternFill>
      </fill>
    </dxf>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theme="9" tint="-0.24994659260841701"/>
        </patternFill>
      </fill>
    </dxf>
    <dxf>
      <fill>
        <patternFill>
          <bgColor rgb="FFFF0000"/>
        </patternFill>
      </fill>
    </dxf>
    <dxf>
      <fill>
        <patternFill>
          <bgColor rgb="FFFF0000"/>
        </patternFill>
      </fill>
    </dxf>
    <dxf>
      <fill>
        <patternFill>
          <bgColor theme="9" tint="-0.24994659260841701"/>
        </patternFill>
      </fill>
    </dxf>
    <dxf>
      <fill>
        <patternFill>
          <bgColor rgb="FF92D050"/>
        </patternFill>
      </fill>
    </dxf>
    <dxf>
      <fill>
        <patternFill>
          <bgColor rgb="FFFF0000"/>
        </patternFill>
      </fill>
    </dxf>
    <dxf>
      <fill>
        <patternFill>
          <bgColor rgb="FFFF0000"/>
        </patternFill>
      </fill>
    </dxf>
    <dxf>
      <fill>
        <patternFill>
          <bgColor theme="9" tint="-0.24994659260841701"/>
        </patternFill>
      </fill>
    </dxf>
    <dxf>
      <fill>
        <patternFill>
          <bgColor rgb="FFFF0000"/>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rgb="FFFF0000"/>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rgb="FFFF0000"/>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rgb="FFFF0000"/>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rgb="FFFF0000"/>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rgb="FFFF0000"/>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rgb="FFFF0000"/>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rgb="FFFF0000"/>
        </patternFill>
      </fill>
    </dxf>
    <dxf>
      <fill>
        <patternFill>
          <bgColor theme="9" tint="-0.24994659260841701"/>
        </patternFill>
      </fill>
    </dxf>
    <dxf>
      <fill>
        <patternFill>
          <bgColor theme="9" tint="-0.24994659260841701"/>
        </patternFill>
      </fill>
    </dxf>
    <dxf>
      <fill>
        <patternFill>
          <bgColor rgb="FFFF0000"/>
        </patternFill>
      </fill>
    </dxf>
    <dxf>
      <fill>
        <patternFill>
          <bgColor rgb="FFFF0000"/>
        </patternFill>
      </fill>
    </dxf>
    <dxf>
      <fill>
        <patternFill>
          <bgColor theme="9" tint="-0.24994659260841701"/>
        </patternFill>
      </fill>
    </dxf>
    <dxf>
      <fill>
        <patternFill>
          <bgColor rgb="FFFF0000"/>
        </patternFill>
      </fill>
    </dxf>
    <dxf>
      <fill>
        <patternFill>
          <bgColor rgb="FFFF0000"/>
        </patternFill>
      </fill>
    </dxf>
    <dxf>
      <fill>
        <patternFill>
          <bgColor theme="9" tint="-0.24994659260841701"/>
        </patternFill>
      </fill>
    </dxf>
    <dxf>
      <fill>
        <patternFill>
          <bgColor rgb="FFFF0000"/>
        </patternFill>
      </fill>
    </dxf>
    <dxf>
      <fill>
        <patternFill>
          <bgColor theme="9" tint="-0.24994659260841701"/>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FF0000"/>
        </patternFill>
      </fill>
    </dxf>
    <dxf>
      <fill>
        <patternFill>
          <bgColor theme="9" tint="-0.24994659260841701"/>
        </patternFill>
      </fill>
    </dxf>
    <dxf>
      <fill>
        <patternFill>
          <bgColor rgb="FFFF0000"/>
        </patternFill>
      </fill>
    </dxf>
    <dxf>
      <fill>
        <patternFill>
          <bgColor rgb="FF92D050"/>
        </patternFill>
      </fill>
    </dxf>
    <dxf>
      <fill>
        <patternFill>
          <bgColor rgb="FF92D050"/>
        </patternFill>
      </fill>
    </dxf>
    <dxf>
      <fill>
        <patternFill>
          <bgColor rgb="FFFF0000"/>
        </patternFill>
      </fill>
    </dxf>
    <dxf>
      <fill>
        <patternFill>
          <bgColor theme="9"/>
        </patternFill>
      </fill>
    </dxf>
    <dxf>
      <fill>
        <patternFill>
          <bgColor rgb="FFFF0000"/>
        </patternFill>
      </fill>
    </dxf>
    <dxf>
      <fill>
        <patternFill>
          <bgColor rgb="FFFF0000"/>
        </patternFill>
      </fill>
    </dxf>
    <dxf>
      <fill>
        <patternFill>
          <bgColor theme="9"/>
        </patternFill>
      </fill>
    </dxf>
    <dxf>
      <fill>
        <patternFill patternType="lightDown">
          <fgColor theme="9"/>
        </patternFill>
      </fill>
    </dxf>
    <dxf>
      <fill>
        <patternFill patternType="lightDown">
          <f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ont>
        <color theme="5" tint="0.59996337778862885"/>
      </font>
      <fill>
        <patternFill>
          <bgColor theme="5"/>
        </patternFill>
      </fill>
    </dxf>
    <dxf>
      <font>
        <color theme="2" tint="-0.24994659260841701"/>
      </font>
      <fill>
        <patternFill>
          <bgColor theme="2" tint="-0.24994659260841701"/>
        </patternFill>
      </fill>
    </dxf>
    <dxf>
      <fill>
        <patternFill>
          <bgColor theme="6"/>
        </patternFill>
      </fill>
    </dxf>
    <dxf>
      <fill>
        <patternFill>
          <bgColor theme="9"/>
        </patternFill>
      </fill>
    </dxf>
    <dxf>
      <fill>
        <patternFill>
          <bgColor rgb="FFFF0000"/>
        </patternFill>
      </fill>
    </dxf>
    <dxf>
      <fill>
        <patternFill>
          <bgColor rgb="FFFF0000"/>
        </patternFill>
      </fill>
    </dxf>
    <dxf>
      <fill>
        <patternFill>
          <bgColor rgb="FFFF0000"/>
        </patternFill>
      </fill>
    </dxf>
    <dxf>
      <fill>
        <patternFill>
          <bgColor rgb="FF92D050"/>
        </patternFill>
      </fill>
    </dxf>
    <dxf>
      <fill>
        <patternFill>
          <bgColor theme="9"/>
        </patternFill>
      </fill>
    </dxf>
    <dxf>
      <fill>
        <patternFill>
          <bgColor rgb="FF92D050"/>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rgb="FFFF0000"/>
        </patternFill>
      </fill>
    </dxf>
    <dxf>
      <fill>
        <patternFill>
          <bgColor rgb="FFFF0000"/>
        </patternFill>
      </fill>
    </dxf>
    <dxf>
      <fill>
        <patternFill>
          <bgColor rgb="FFFF0000"/>
        </patternFill>
      </fill>
    </dxf>
    <dxf>
      <fill>
        <patternFill>
          <bgColor theme="9"/>
        </patternFill>
      </fill>
    </dxf>
    <dxf>
      <fill>
        <patternFill>
          <bgColor theme="9"/>
        </patternFill>
      </fill>
    </dxf>
    <dxf>
      <fill>
        <patternFill>
          <bgColor theme="9"/>
        </patternFill>
      </fill>
    </dxf>
    <dxf>
      <fill>
        <patternFill>
          <bgColor theme="9"/>
        </patternFill>
      </fill>
    </dxf>
    <dxf>
      <fill>
        <patternFill>
          <bgColor rgb="FFFF0000"/>
        </patternFill>
      </fill>
    </dxf>
    <dxf>
      <fill>
        <patternFill>
          <bgColor rgb="FFFF0000"/>
        </patternFill>
      </fill>
    </dxf>
    <dxf>
      <fill>
        <patternFill>
          <bgColor theme="9"/>
        </patternFill>
      </fill>
    </dxf>
    <dxf>
      <fill>
        <patternFill>
          <bgColor theme="9"/>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9"/>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9"/>
        </patternFill>
      </fill>
    </dxf>
    <dxf>
      <fill>
        <patternFill>
          <bgColor rgb="FFFF0000"/>
        </patternFill>
      </fill>
    </dxf>
    <dxf>
      <fill>
        <patternFill>
          <bgColor rgb="FFFF0000"/>
        </patternFill>
      </fill>
    </dxf>
    <dxf>
      <fill>
        <patternFill>
          <bgColor theme="9"/>
        </patternFill>
      </fill>
    </dxf>
    <dxf>
      <fill>
        <patternFill>
          <bgColor rgb="FFFF0000"/>
        </patternFill>
      </fill>
    </dxf>
    <dxf>
      <fill>
        <patternFill>
          <bgColor rgb="FFFF0000"/>
        </patternFill>
      </fill>
    </dxf>
    <dxf>
      <fill>
        <patternFill>
          <bgColor theme="9"/>
        </patternFill>
      </fill>
    </dxf>
    <dxf>
      <fill>
        <patternFill>
          <bgColor rgb="FFFF0000"/>
        </patternFill>
      </fill>
    </dxf>
    <dxf>
      <fill>
        <patternFill>
          <bgColor rgb="FFFF0000"/>
        </patternFill>
      </fill>
    </dxf>
    <dxf>
      <fill>
        <patternFill>
          <bgColor theme="9"/>
        </patternFill>
      </fill>
    </dxf>
    <dxf>
      <fill>
        <patternFill>
          <bgColor rgb="FFFF0000"/>
        </patternFill>
      </fill>
    </dxf>
    <dxf>
      <fill>
        <patternFill>
          <bgColor rgb="FFFF0000"/>
        </patternFill>
      </fill>
    </dxf>
    <dxf>
      <fill>
        <patternFill>
          <bgColor theme="9"/>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9"/>
        </patternFill>
      </fill>
    </dxf>
    <dxf>
      <fill>
        <patternFill>
          <bgColor rgb="FFFF0000"/>
        </patternFill>
      </fill>
    </dxf>
    <dxf>
      <fill>
        <patternFill>
          <bgColor rgb="FFFF0000"/>
        </patternFill>
      </fill>
    </dxf>
    <dxf>
      <fill>
        <patternFill>
          <bgColor rgb="FFFF0000"/>
        </patternFill>
      </fill>
    </dxf>
    <dxf>
      <fill>
        <patternFill>
          <bgColor theme="9"/>
        </patternFill>
      </fill>
    </dxf>
    <dxf>
      <fill>
        <patternFill>
          <bgColor rgb="FFFF0000"/>
        </patternFill>
      </fill>
    </dxf>
    <dxf>
      <fill>
        <patternFill>
          <bgColor theme="9"/>
        </patternFill>
      </fill>
    </dxf>
    <dxf>
      <fill>
        <patternFill>
          <bgColor rgb="FFFF0000"/>
        </patternFill>
      </fill>
    </dxf>
    <dxf>
      <fill>
        <patternFill>
          <bgColor theme="9"/>
        </patternFill>
      </fill>
    </dxf>
    <dxf>
      <fill>
        <patternFill>
          <bgColor theme="9"/>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9"/>
        </patternFill>
      </fill>
    </dxf>
    <dxf>
      <fill>
        <patternFill>
          <bgColor rgb="FFFF0000"/>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rgb="FFFF0000"/>
        </patternFill>
      </fill>
    </dxf>
    <dxf>
      <fill>
        <patternFill patternType="lightUp">
          <fgColor theme="9" tint="-0.24994659260841701"/>
          <bgColor auto="1"/>
        </patternFill>
      </fill>
    </dxf>
    <dxf>
      <fill>
        <patternFill patternType="lightUp">
          <fgColor theme="9" tint="-0.24994659260841701"/>
          <bgColor auto="1"/>
        </patternFill>
      </fill>
    </dxf>
    <dxf>
      <fill>
        <patternFill patternType="lightUp">
          <fgColor theme="9" tint="-0.24994659260841701"/>
          <bgColor auto="1"/>
        </patternFill>
      </fill>
    </dxf>
    <dxf>
      <fill>
        <patternFill patternType="lightUp">
          <fgColor theme="9" tint="-0.24994659260841701"/>
        </patternFill>
      </fill>
    </dxf>
    <dxf>
      <fill>
        <patternFill patternType="lightUp">
          <fgColor theme="9" tint="-0.24994659260841701"/>
        </patternFill>
      </fill>
    </dxf>
    <dxf>
      <font>
        <color theme="5" tint="0.59996337778862885"/>
      </font>
      <fill>
        <patternFill>
          <bgColor theme="5"/>
        </patternFill>
      </fill>
    </dxf>
    <dxf>
      <font>
        <color theme="2" tint="-0.24994659260841701"/>
      </font>
      <fill>
        <patternFill>
          <bgColor theme="2" tint="-0.24994659260841701"/>
        </patternFill>
      </fill>
    </dxf>
    <dxf>
      <fill>
        <patternFill>
          <bgColor theme="6"/>
        </patternFill>
      </fill>
    </dxf>
    <dxf>
      <fill>
        <patternFill>
          <bgColor rgb="FF92D050"/>
        </patternFill>
      </fill>
    </dxf>
    <dxf>
      <fill>
        <patternFill>
          <bgColor theme="9"/>
        </patternFill>
      </fill>
    </dxf>
    <dxf>
      <fill>
        <patternFill>
          <bgColor rgb="FF92D050"/>
        </patternFill>
      </fill>
    </dxf>
    <dxf>
      <fill>
        <patternFill>
          <bgColor theme="9"/>
        </patternFill>
      </fill>
    </dxf>
    <dxf>
      <fill>
        <patternFill>
          <bgColor theme="9"/>
        </patternFill>
      </fill>
    </dxf>
    <dxf>
      <fill>
        <patternFill>
          <bgColor theme="9" tint="-0.24994659260841701"/>
        </patternFill>
      </fill>
    </dxf>
    <dxf>
      <fill>
        <patternFill>
          <bgColor rgb="FFFF0000"/>
        </patternFill>
      </fill>
    </dxf>
    <dxf>
      <fill>
        <patternFill>
          <bgColor rgb="FFFF0000"/>
        </patternFill>
      </fill>
    </dxf>
    <dxf>
      <fill>
        <patternFill>
          <bgColor theme="9"/>
        </patternFill>
      </fill>
    </dxf>
    <dxf>
      <fill>
        <patternFill>
          <bgColor theme="9"/>
        </patternFill>
      </fill>
    </dxf>
    <dxf>
      <fill>
        <patternFill patternType="lightUp">
          <fgColor theme="9" tint="-0.24994659260841701"/>
        </patternFill>
      </fill>
    </dxf>
    <dxf>
      <fill>
        <patternFill patternType="lightUp">
          <fgColor theme="9" tint="-0.24994659260841701"/>
        </patternFill>
      </fill>
    </dxf>
    <dxf>
      <fill>
        <patternFill patternType="lightUp">
          <fgColor theme="9" tint="-0.24994659260841701"/>
        </patternFill>
      </fill>
    </dxf>
    <dxf>
      <fill>
        <patternFill patternType="lightUp">
          <fgColor theme="9" tint="-0.24994659260841701"/>
        </patternFill>
      </fill>
    </dxf>
    <dxf>
      <fill>
        <patternFill patternType="lightUp">
          <fgColor theme="9" tint="-0.24994659260841701"/>
        </patternFill>
      </fill>
    </dxf>
    <dxf>
      <font>
        <color theme="5" tint="0.59996337778862885"/>
      </font>
      <fill>
        <patternFill>
          <bgColor theme="5"/>
        </patternFill>
      </fill>
    </dxf>
    <dxf>
      <font>
        <color theme="2" tint="-0.24994659260841701"/>
      </font>
      <fill>
        <patternFill>
          <bgColor theme="2" tint="-0.24994659260841701"/>
        </patternFill>
      </fill>
    </dxf>
    <dxf>
      <fill>
        <patternFill>
          <bgColor theme="6"/>
        </patternFill>
      </fill>
    </dxf>
    <dxf>
      <fill>
        <patternFill>
          <bgColor rgb="FFFF0000"/>
        </patternFill>
      </fill>
    </dxf>
    <dxf>
      <fill>
        <patternFill>
          <bgColor rgb="FFFF0000"/>
        </patternFill>
      </fill>
    </dxf>
    <dxf>
      <fill>
        <patternFill>
          <bgColor theme="9"/>
        </patternFill>
      </fill>
    </dxf>
    <dxf>
      <fill>
        <patternFill>
          <bgColor theme="9"/>
        </patternFill>
      </fill>
    </dxf>
    <dxf>
      <fill>
        <patternFill>
          <bgColor rgb="FFFF0000"/>
        </patternFill>
      </fill>
    </dxf>
    <dxf>
      <fill>
        <patternFill>
          <bgColor theme="9"/>
        </patternFill>
      </fill>
    </dxf>
    <dxf>
      <fill>
        <patternFill>
          <bgColor theme="9" tint="-0.24994659260841701"/>
        </patternFill>
      </fill>
    </dxf>
    <dxf>
      <fill>
        <patternFill>
          <bgColor rgb="FFC00000"/>
        </patternFill>
      </fill>
    </dxf>
    <dxf>
      <fill>
        <patternFill>
          <bgColor rgb="FFFF0000"/>
        </patternFill>
      </fill>
    </dxf>
    <dxf>
      <fill>
        <patternFill>
          <bgColor rgb="FFFF0000"/>
        </patternFill>
      </fill>
    </dxf>
    <dxf>
      <fill>
        <patternFill>
          <bgColor theme="9"/>
        </patternFill>
      </fill>
    </dxf>
    <dxf>
      <fill>
        <patternFill>
          <bgColor theme="9"/>
        </patternFill>
      </fill>
    </dxf>
    <dxf>
      <fill>
        <patternFill patternType="lightUp">
          <fgColor theme="9" tint="-0.24994659260841701"/>
        </patternFill>
      </fill>
    </dxf>
    <dxf>
      <fill>
        <patternFill patternType="lightUp">
          <fgColor theme="9" tint="-0.24994659260841701"/>
        </patternFill>
      </fill>
    </dxf>
    <dxf>
      <fill>
        <patternFill patternType="lightUp">
          <fgColor theme="9" tint="-0.24994659260841701"/>
          <bgColor auto="1"/>
        </patternFill>
      </fill>
    </dxf>
    <dxf>
      <fill>
        <patternFill patternType="lightUp">
          <fgColor theme="9" tint="-0.24994659260841701"/>
          <bgColor auto="1"/>
        </patternFill>
      </fill>
    </dxf>
    <dxf>
      <fill>
        <patternFill patternType="lightUp">
          <fgColor theme="9" tint="-0.24994659260841701"/>
          <bgColor auto="1"/>
        </patternFill>
      </fill>
    </dxf>
    <dxf>
      <fill>
        <patternFill patternType="lightUp">
          <fgColor theme="9" tint="-0.24994659260841701"/>
          <bgColor auto="1"/>
        </patternFill>
      </fill>
    </dxf>
    <dxf>
      <font>
        <color auto="1"/>
      </font>
      <fill>
        <patternFill patternType="lightUp">
          <fgColor theme="9" tint="-0.24994659260841701"/>
          <bgColor auto="1"/>
        </patternFill>
      </fill>
    </dxf>
    <dxf>
      <font>
        <color auto="1"/>
      </font>
      <fill>
        <patternFill patternType="lightUp">
          <fgColor theme="9" tint="-0.24994659260841701"/>
          <bgColor auto="1"/>
        </patternFill>
      </fill>
    </dxf>
    <dxf>
      <fill>
        <patternFill patternType="lightUp">
          <fgColor theme="9" tint="-0.24994659260841701"/>
        </patternFill>
      </fill>
    </dxf>
    <dxf>
      <fill>
        <patternFill patternType="lightUp">
          <fgColor theme="9" tint="-0.24994659260841701"/>
        </patternFill>
      </fill>
    </dxf>
    <dxf>
      <fill>
        <patternFill patternType="lightUp">
          <fgColor theme="9" tint="-0.24994659260841701"/>
        </patternFill>
      </fill>
    </dxf>
    <dxf>
      <fill>
        <patternFill patternType="lightUp">
          <fgColor theme="9" tint="-0.24994659260841701"/>
        </patternFill>
      </fill>
    </dxf>
    <dxf>
      <fill>
        <patternFill patternType="lightUp">
          <fgColor theme="9" tint="-0.24994659260841701"/>
        </patternFill>
      </fill>
    </dxf>
    <dxf>
      <fill>
        <patternFill patternType="lightUp">
          <fgColor theme="9" tint="-0.24994659260841701"/>
        </patternFill>
      </fill>
    </dxf>
    <dxf>
      <fill>
        <patternFill patternType="lightUp">
          <fgColor theme="9" tint="-0.24994659260841701"/>
        </patternFill>
      </fill>
    </dxf>
    <dxf>
      <fill>
        <patternFill patternType="lightUp">
          <fgColor theme="9" tint="-0.24994659260841701"/>
        </patternFill>
      </fill>
    </dxf>
    <dxf>
      <fill>
        <patternFill patternType="lightUp">
          <fgColor theme="9" tint="-0.24994659260841701"/>
        </patternFill>
      </fill>
    </dxf>
    <dxf>
      <fill>
        <patternFill patternType="lightUp">
          <fgColor theme="9" tint="-0.24994659260841701"/>
        </patternFill>
      </fill>
    </dxf>
    <dxf>
      <fill>
        <patternFill patternType="lightUp">
          <fgColor theme="9" tint="-0.24994659260841701"/>
        </patternFill>
      </fill>
    </dxf>
    <dxf>
      <fill>
        <patternFill patternType="lightUp">
          <fgColor theme="9" tint="-0.24994659260841701"/>
        </patternFill>
      </fill>
    </dxf>
    <dxf>
      <fill>
        <patternFill patternType="lightUp">
          <fgColor theme="9" tint="-0.24994659260841701"/>
        </patternFill>
      </fill>
    </dxf>
    <dxf>
      <fill>
        <patternFill patternType="lightUp">
          <fgColor theme="9" tint="-0.24994659260841701"/>
        </patternFill>
      </fill>
    </dxf>
    <dxf>
      <fill>
        <patternFill patternType="lightUp">
          <fgColor theme="9" tint="-0.24994659260841701"/>
        </patternFill>
      </fill>
    </dxf>
    <dxf>
      <font>
        <color theme="5" tint="0.59996337778862885"/>
      </font>
      <fill>
        <patternFill>
          <bgColor theme="5"/>
        </patternFill>
      </fill>
    </dxf>
    <dxf>
      <font>
        <color theme="2" tint="-0.24994659260841701"/>
      </font>
      <fill>
        <patternFill>
          <bgColor theme="2" tint="-0.24994659260841701"/>
        </patternFill>
      </fill>
    </dxf>
    <dxf>
      <fill>
        <patternFill>
          <bgColor theme="6"/>
        </patternFill>
      </fill>
    </dxf>
    <dxf>
      <fill>
        <patternFill>
          <bgColor theme="9"/>
        </patternFill>
      </fill>
    </dxf>
    <dxf>
      <fill>
        <patternFill>
          <bgColor theme="9"/>
        </patternFill>
      </fill>
    </dxf>
    <dxf>
      <fill>
        <patternFill>
          <bgColor rgb="FF92D050"/>
        </patternFill>
      </fill>
    </dxf>
    <dxf>
      <fill>
        <patternFill>
          <bgColor theme="9"/>
        </patternFill>
      </fill>
    </dxf>
    <dxf>
      <fill>
        <patternFill>
          <bgColor rgb="FF92D050"/>
        </patternFill>
      </fill>
    </dxf>
    <dxf>
      <fill>
        <patternFill>
          <bgColor theme="9"/>
        </patternFill>
      </fill>
    </dxf>
    <dxf>
      <fill>
        <patternFill>
          <bgColor rgb="FF92D050"/>
        </patternFill>
      </fill>
    </dxf>
    <dxf>
      <fill>
        <patternFill>
          <bgColor theme="9"/>
        </patternFill>
      </fill>
    </dxf>
    <dxf>
      <fill>
        <patternFill>
          <bgColor rgb="FF92D050"/>
        </patternFill>
      </fill>
    </dxf>
    <dxf>
      <fill>
        <patternFill>
          <bgColor theme="9"/>
        </patternFill>
      </fill>
    </dxf>
    <dxf>
      <fill>
        <patternFill>
          <bgColor theme="9"/>
        </patternFill>
      </fill>
    </dxf>
    <dxf>
      <fill>
        <patternFill>
          <bgColor theme="9"/>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tint="-0.24994659260841701"/>
        </patternFill>
      </fill>
    </dxf>
    <dxf>
      <fill>
        <patternFill>
          <bgColor rgb="FFFF0000"/>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rgb="FFC00000"/>
        </patternFill>
      </fill>
    </dxf>
    <dxf>
      <fill>
        <patternFill>
          <bgColor theme="9"/>
        </patternFill>
      </fill>
    </dxf>
    <dxf>
      <fill>
        <patternFill>
          <bgColor theme="9"/>
        </patternFill>
      </fill>
    </dxf>
    <dxf>
      <fill>
        <patternFill>
          <bgColor theme="9"/>
        </patternFill>
      </fill>
    </dxf>
    <dxf>
      <fill>
        <patternFill>
          <bgColor theme="9" tint="-0.24994659260841701"/>
        </patternFill>
      </fill>
    </dxf>
    <dxf>
      <fill>
        <patternFill patternType="lightDown">
          <fgColor theme="9"/>
        </patternFill>
      </fill>
    </dxf>
    <dxf>
      <fill>
        <patternFill patternType="lightDown">
          <fgColor theme="9"/>
        </patternFill>
      </fill>
    </dxf>
    <dxf>
      <fill>
        <patternFill patternType="lightDown">
          <fgColor theme="9"/>
        </patternFill>
      </fill>
    </dxf>
    <dxf>
      <fill>
        <patternFill patternType="lightDown">
          <fgColor theme="9"/>
        </patternFill>
      </fill>
    </dxf>
    <dxf>
      <fill>
        <patternFill patternType="lightDown">
          <fgColor theme="9"/>
        </patternFill>
      </fill>
    </dxf>
    <dxf>
      <fill>
        <patternFill patternType="lightDown">
          <fgColor theme="9"/>
        </patternFill>
      </fill>
    </dxf>
    <dxf>
      <fill>
        <patternFill patternType="lightDown">
          <fgColor theme="9"/>
        </patternFill>
      </fill>
    </dxf>
    <dxf>
      <fill>
        <patternFill patternType="lightDown">
          <fgColor theme="9"/>
        </patternFill>
      </fill>
    </dxf>
    <dxf>
      <fill>
        <patternFill patternType="lightDown">
          <fgColor theme="9"/>
        </patternFill>
      </fill>
    </dxf>
    <dxf>
      <fill>
        <patternFill patternType="lightDown">
          <fgColor theme="9"/>
        </patternFill>
      </fill>
    </dxf>
    <dxf>
      <fill>
        <patternFill patternType="lightDown">
          <fgColor theme="9"/>
        </patternFill>
      </fill>
    </dxf>
    <dxf>
      <fill>
        <patternFill patternType="lightDown">
          <fgColor theme="9"/>
        </patternFill>
      </fill>
    </dxf>
    <dxf>
      <fill>
        <patternFill patternType="lightDown">
          <fgColor theme="9"/>
        </patternFill>
      </fill>
    </dxf>
    <dxf>
      <fill>
        <patternFill patternType="lightDown">
          <fgColor theme="9"/>
        </patternFill>
      </fill>
    </dxf>
    <dxf>
      <fill>
        <patternFill patternType="lightDown">
          <fgColor theme="9"/>
        </patternFill>
      </fill>
    </dxf>
    <dxf>
      <fill>
        <patternFill patternType="lightDown">
          <fgColor theme="9"/>
        </patternFill>
      </fill>
    </dxf>
    <dxf>
      <fill>
        <patternFill patternType="lightDown">
          <fgColor theme="9"/>
        </patternFill>
      </fill>
    </dxf>
    <dxf>
      <fill>
        <patternFill patternType="lightDown">
          <fgColor theme="9"/>
        </patternFill>
      </fill>
    </dxf>
    <dxf>
      <fill>
        <patternFill patternType="lightDown">
          <fgColor theme="9"/>
        </patternFill>
      </fill>
    </dxf>
    <dxf>
      <fill>
        <patternFill patternType="lightDown">
          <fgColor theme="9"/>
        </patternFill>
      </fill>
    </dxf>
    <dxf>
      <fill>
        <patternFill patternType="lightDown">
          <fgColor theme="9"/>
        </patternFill>
      </fill>
    </dxf>
    <dxf>
      <fill>
        <patternFill patternType="lightDown">
          <fgColor theme="9"/>
        </patternFill>
      </fill>
    </dxf>
    <dxf>
      <fill>
        <patternFill patternType="lightDown">
          <fgColor theme="9"/>
        </patternFill>
      </fill>
    </dxf>
    <dxf>
      <font>
        <color auto="1"/>
      </font>
      <fill>
        <patternFill patternType="lightUp">
          <fgColor theme="9" tint="-0.24994659260841701"/>
          <bgColor auto="1"/>
        </patternFill>
      </fill>
    </dxf>
    <dxf>
      <font>
        <color auto="1"/>
      </font>
      <fill>
        <patternFill>
          <bgColor theme="9"/>
        </patternFill>
      </fill>
    </dxf>
    <dxf>
      <font>
        <color auto="1"/>
      </font>
      <fill>
        <patternFill>
          <bgColor theme="9"/>
        </patternFill>
      </fill>
    </dxf>
    <dxf>
      <font>
        <color auto="1"/>
      </font>
      <fill>
        <patternFill>
          <bgColor theme="9"/>
        </patternFill>
      </fill>
    </dxf>
    <dxf>
      <font>
        <color auto="1"/>
      </font>
      <fill>
        <patternFill>
          <bgColor theme="9"/>
        </patternFill>
      </fill>
    </dxf>
    <dxf>
      <font>
        <color auto="1"/>
      </font>
      <fill>
        <patternFill>
          <bgColor theme="9"/>
        </patternFill>
      </fill>
    </dxf>
    <dxf>
      <font>
        <color auto="1"/>
      </font>
      <fill>
        <patternFill>
          <bgColor theme="9"/>
        </patternFill>
      </fill>
    </dxf>
    <dxf>
      <font>
        <color auto="1"/>
      </font>
      <fill>
        <patternFill>
          <bgColor theme="9"/>
        </patternFill>
      </fill>
    </dxf>
    <dxf>
      <font>
        <color auto="1"/>
      </font>
      <fill>
        <patternFill>
          <bgColor theme="9"/>
        </patternFill>
      </fill>
    </dxf>
    <dxf>
      <font>
        <color auto="1"/>
      </font>
      <fill>
        <patternFill patternType="lightUp">
          <fgColor theme="9" tint="-0.24994659260841701"/>
          <bgColor auto="1"/>
        </patternFill>
      </fill>
    </dxf>
    <dxf>
      <font>
        <color theme="5" tint="0.59996337778862885"/>
      </font>
      <fill>
        <patternFill>
          <bgColor theme="5"/>
        </patternFill>
      </fill>
    </dxf>
    <dxf>
      <font>
        <color theme="2" tint="-0.24994659260841701"/>
      </font>
      <fill>
        <patternFill>
          <bgColor theme="2" tint="-0.24994659260841701"/>
        </patternFill>
      </fill>
    </dxf>
    <dxf>
      <fill>
        <patternFill>
          <bgColor theme="6"/>
        </patternFill>
      </fill>
    </dxf>
    <dxf>
      <fill>
        <patternFill>
          <bgColor rgb="FF92D050"/>
        </patternFill>
      </fill>
    </dxf>
    <dxf>
      <fill>
        <patternFill>
          <bgColor theme="9"/>
        </patternFill>
      </fill>
    </dxf>
    <dxf>
      <fill>
        <patternFill>
          <bgColor rgb="FF92D050"/>
        </patternFill>
      </fill>
    </dxf>
    <dxf>
      <fill>
        <patternFill>
          <bgColor theme="9"/>
        </patternFill>
      </fill>
    </dxf>
    <dxf>
      <fill>
        <patternFill>
          <bgColor rgb="FF92D050"/>
        </patternFill>
      </fill>
    </dxf>
    <dxf>
      <fill>
        <patternFill>
          <bgColor theme="9"/>
        </patternFill>
      </fill>
    </dxf>
    <dxf>
      <fill>
        <patternFill>
          <bgColor rgb="FF92D050"/>
        </patternFill>
      </fill>
    </dxf>
    <dxf>
      <fill>
        <patternFill>
          <bgColor theme="9"/>
        </patternFill>
      </fill>
    </dxf>
    <dxf>
      <fill>
        <patternFill>
          <bgColor rgb="FF92D050"/>
        </patternFill>
      </fill>
    </dxf>
    <dxf>
      <fill>
        <patternFill>
          <bgColor theme="9"/>
        </patternFill>
      </fill>
    </dxf>
    <dxf>
      <fill>
        <patternFill>
          <bgColor rgb="FF92D050"/>
        </patternFill>
      </fill>
    </dxf>
    <dxf>
      <fill>
        <patternFill>
          <bgColor theme="9"/>
        </patternFill>
      </fill>
    </dxf>
    <dxf>
      <fill>
        <patternFill>
          <bgColor rgb="FF92D050"/>
        </patternFill>
      </fill>
    </dxf>
    <dxf>
      <fill>
        <patternFill>
          <bgColor theme="9"/>
        </patternFill>
      </fill>
    </dxf>
    <dxf>
      <fill>
        <patternFill>
          <bgColor rgb="FF92D050"/>
        </patternFill>
      </fill>
    </dxf>
    <dxf>
      <fill>
        <patternFill>
          <bgColor theme="9"/>
        </patternFill>
      </fill>
    </dxf>
    <dxf>
      <fill>
        <patternFill>
          <bgColor rgb="FF92D050"/>
        </patternFill>
      </fill>
    </dxf>
    <dxf>
      <fill>
        <patternFill>
          <bgColor theme="9"/>
        </patternFill>
      </fill>
    </dxf>
    <dxf>
      <fill>
        <patternFill>
          <bgColor rgb="FF92D050"/>
        </patternFill>
      </fill>
    </dxf>
    <dxf>
      <fill>
        <patternFill>
          <bgColor theme="9"/>
        </patternFill>
      </fill>
    </dxf>
    <dxf>
      <fill>
        <patternFill>
          <bgColor rgb="FF92D050"/>
        </patternFill>
      </fill>
    </dxf>
    <dxf>
      <fill>
        <patternFill>
          <bgColor theme="9"/>
        </patternFill>
      </fill>
    </dxf>
    <dxf>
      <fill>
        <patternFill>
          <bgColor rgb="FF92D050"/>
        </patternFill>
      </fill>
    </dxf>
    <dxf>
      <fill>
        <patternFill>
          <bgColor theme="9"/>
        </patternFill>
      </fill>
    </dxf>
    <dxf>
      <fill>
        <patternFill>
          <bgColor rgb="FF92D050"/>
        </patternFill>
      </fill>
    </dxf>
    <dxf>
      <fill>
        <patternFill>
          <bgColor theme="9"/>
        </patternFill>
      </fill>
    </dxf>
    <dxf>
      <fill>
        <patternFill>
          <bgColor rgb="FF92D050"/>
        </patternFill>
      </fill>
    </dxf>
    <dxf>
      <fill>
        <patternFill>
          <bgColor theme="9"/>
        </patternFill>
      </fill>
    </dxf>
    <dxf>
      <fill>
        <patternFill>
          <bgColor rgb="FF92D050"/>
        </patternFill>
      </fill>
    </dxf>
    <dxf>
      <fill>
        <patternFill>
          <bgColor theme="9"/>
        </patternFill>
      </fill>
    </dxf>
    <dxf>
      <fill>
        <patternFill>
          <bgColor rgb="FF92D050"/>
        </patternFill>
      </fill>
    </dxf>
    <dxf>
      <fill>
        <patternFill>
          <bgColor theme="9"/>
        </patternFill>
      </fill>
    </dxf>
    <dxf>
      <fill>
        <patternFill>
          <bgColor rgb="FF92D050"/>
        </patternFill>
      </fill>
    </dxf>
    <dxf>
      <fill>
        <patternFill>
          <bgColor theme="9"/>
        </patternFill>
      </fill>
    </dxf>
    <dxf>
      <fill>
        <patternFill>
          <bgColor rgb="FF92D050"/>
        </patternFill>
      </fill>
    </dxf>
    <dxf>
      <fill>
        <patternFill>
          <bgColor theme="9"/>
        </patternFill>
      </fill>
    </dxf>
    <dxf>
      <fill>
        <patternFill>
          <bgColor rgb="FF92D050"/>
        </patternFill>
      </fill>
    </dxf>
    <dxf>
      <fill>
        <patternFill>
          <bgColor theme="9"/>
        </patternFill>
      </fill>
    </dxf>
    <dxf>
      <fill>
        <patternFill>
          <bgColor rgb="FF92D050"/>
        </patternFill>
      </fill>
    </dxf>
    <dxf>
      <fill>
        <patternFill>
          <bgColor theme="9"/>
        </patternFill>
      </fill>
    </dxf>
    <dxf>
      <fill>
        <patternFill>
          <bgColor rgb="FF92D050"/>
        </patternFill>
      </fill>
    </dxf>
    <dxf>
      <fill>
        <patternFill>
          <bgColor theme="9"/>
        </patternFill>
      </fill>
    </dxf>
    <dxf>
      <fill>
        <patternFill>
          <bgColor rgb="FF92D050"/>
        </patternFill>
      </fill>
    </dxf>
    <dxf>
      <fill>
        <patternFill>
          <bgColor theme="9"/>
        </patternFill>
      </fill>
    </dxf>
    <dxf>
      <fill>
        <patternFill>
          <bgColor rgb="FF92D050"/>
        </patternFill>
      </fill>
    </dxf>
    <dxf>
      <fill>
        <patternFill>
          <bgColor theme="9"/>
        </patternFill>
      </fill>
    </dxf>
    <dxf>
      <fill>
        <patternFill>
          <bgColor theme="9" tint="-0.24994659260841701"/>
        </patternFill>
      </fill>
    </dxf>
    <dxf>
      <fill>
        <patternFill>
          <bgColor rgb="FFFF0000"/>
        </patternFill>
      </fill>
    </dxf>
    <dxf>
      <fill>
        <patternFill>
          <bgColor rgb="FFFF0000"/>
        </patternFill>
      </fill>
    </dxf>
    <dxf>
      <fill>
        <patternFill>
          <bgColor rgb="FFC00000"/>
        </patternFill>
      </fill>
    </dxf>
    <dxf>
      <fill>
        <patternFill>
          <bgColor theme="9" tint="-0.24994659260841701"/>
        </patternFill>
      </fill>
    </dxf>
    <dxf>
      <fill>
        <patternFill>
          <bgColor rgb="FFFF0000"/>
        </patternFill>
      </fill>
    </dxf>
    <dxf>
      <fill>
        <patternFill>
          <bgColor theme="9" tint="-0.24994659260841701"/>
        </patternFill>
      </fill>
    </dxf>
    <dxf>
      <fill>
        <patternFill>
          <bgColor rgb="FFFF0000"/>
        </patternFill>
      </fill>
    </dxf>
    <dxf>
      <fill>
        <patternFill>
          <bgColor rgb="FFFF0000"/>
        </patternFill>
      </fill>
    </dxf>
    <dxf>
      <fill>
        <patternFill>
          <bgColor rgb="FFC00000"/>
        </patternFill>
      </fill>
    </dxf>
    <dxf>
      <fill>
        <patternFill>
          <bgColor theme="9" tint="-0.24994659260841701"/>
        </patternFill>
      </fill>
    </dxf>
    <dxf>
      <fill>
        <patternFill>
          <bgColor rgb="FFFF0000"/>
        </patternFill>
      </fill>
    </dxf>
    <dxf>
      <fill>
        <patternFill>
          <bgColor theme="9"/>
        </patternFill>
      </fill>
    </dxf>
    <dxf>
      <fill>
        <patternFill>
          <bgColor rgb="FFFF0000"/>
        </patternFill>
      </fill>
    </dxf>
    <dxf>
      <fill>
        <patternFill>
          <bgColor rgb="FFC00000"/>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patternFill>
      </fill>
    </dxf>
    <dxf>
      <fill>
        <patternFill patternType="lightUp">
          <fgColor theme="9" tint="-0.24994659260841701"/>
          <bgColor auto="1"/>
        </patternFill>
      </fill>
    </dxf>
    <dxf>
      <fill>
        <patternFill patternType="lightUp">
          <fgColor theme="9" tint="-0.24994659260841701"/>
          <bgColor auto="1"/>
        </patternFill>
      </fill>
    </dxf>
    <dxf>
      <fill>
        <patternFill patternType="lightUp">
          <fgColor theme="9" tint="-0.24994659260841701"/>
          <bgColor auto="1"/>
        </patternFill>
      </fill>
    </dxf>
    <dxf>
      <fill>
        <patternFill patternType="lightUp">
          <fgColor theme="9" tint="-0.24994659260841701"/>
          <bgColor auto="1"/>
        </patternFill>
      </fill>
    </dxf>
    <dxf>
      <fill>
        <patternFill patternType="lightUp">
          <fgColor theme="9" tint="-0.24994659260841701"/>
          <bgColor auto="1"/>
        </patternFill>
      </fill>
    </dxf>
    <dxf>
      <fill>
        <patternFill patternType="lightUp">
          <fgColor theme="9" tint="-0.24994659260841701"/>
          <bgColor auto="1"/>
        </patternFill>
      </fill>
    </dxf>
    <dxf>
      <fill>
        <patternFill patternType="lightUp">
          <fgColor theme="9" tint="-0.24994659260841701"/>
          <bgColor auto="1"/>
        </patternFill>
      </fill>
    </dxf>
    <dxf>
      <fill>
        <patternFill patternType="lightUp">
          <fgColor theme="9" tint="-0.24994659260841701"/>
          <bgColor auto="1"/>
        </patternFill>
      </fill>
    </dxf>
    <dxf>
      <fill>
        <patternFill patternType="lightUp">
          <fgColor theme="9" tint="-0.24994659260841701"/>
          <bgColor auto="1"/>
        </patternFill>
      </fill>
    </dxf>
    <dxf>
      <fill>
        <patternFill patternType="lightUp">
          <fgColor theme="9" tint="-0.24994659260841701"/>
          <bgColor auto="1"/>
        </patternFill>
      </fill>
    </dxf>
    <dxf>
      <fill>
        <patternFill patternType="lightUp">
          <fgColor theme="9" tint="-0.24994659260841701"/>
          <bgColor auto="1"/>
        </patternFill>
      </fill>
    </dxf>
    <dxf>
      <fill>
        <patternFill patternType="lightUp">
          <fgColor theme="9" tint="-0.24994659260841701"/>
          <bgColor auto="1"/>
        </patternFill>
      </fill>
    </dxf>
    <dxf>
      <fill>
        <patternFill patternType="lightUp">
          <fgColor theme="9" tint="-0.24994659260841701"/>
          <bgColor auto="1"/>
        </patternFill>
      </fill>
    </dxf>
    <dxf>
      <fill>
        <patternFill patternType="lightUp">
          <fgColor theme="9" tint="-0.24994659260841701"/>
          <bgColor auto="1"/>
        </patternFill>
      </fill>
    </dxf>
    <dxf>
      <fill>
        <patternFill patternType="lightUp">
          <fgColor theme="9" tint="-0.24994659260841701"/>
          <bgColor auto="1"/>
        </patternFill>
      </fill>
    </dxf>
    <dxf>
      <fill>
        <patternFill patternType="lightUp">
          <fgColor theme="9" tint="-0.24994659260841701"/>
          <bgColor auto="1"/>
        </patternFill>
      </fill>
    </dxf>
    <dxf>
      <fill>
        <patternFill patternType="lightUp">
          <fgColor theme="9" tint="-0.24994659260841701"/>
          <bgColor auto="1"/>
        </patternFill>
      </fill>
    </dxf>
    <dxf>
      <fill>
        <patternFill patternType="lightUp">
          <fgColor theme="9" tint="-0.24994659260841701"/>
          <bgColor auto="1"/>
        </patternFill>
      </fill>
    </dxf>
    <dxf>
      <fill>
        <patternFill patternType="lightUp">
          <fgColor theme="9" tint="-0.24994659260841701"/>
          <bgColor auto="1"/>
        </patternFill>
      </fill>
    </dxf>
    <dxf>
      <fill>
        <patternFill patternType="lightUp">
          <fgColor theme="9" tint="-0.24994659260841701"/>
          <bgColor auto="1"/>
        </patternFill>
      </fill>
    </dxf>
    <dxf>
      <fill>
        <patternFill patternType="lightUp">
          <fgColor theme="9" tint="-0.24994659260841701"/>
          <bgColor auto="1"/>
        </patternFill>
      </fill>
    </dxf>
    <dxf>
      <fill>
        <patternFill patternType="lightUp">
          <fgColor theme="9" tint="-0.24994659260841701"/>
          <bgColor auto="1"/>
        </patternFill>
      </fill>
    </dxf>
    <dxf>
      <fill>
        <patternFill patternType="lightUp">
          <fgColor theme="9" tint="-0.24994659260841701"/>
          <bgColor auto="1"/>
        </patternFill>
      </fill>
    </dxf>
    <dxf>
      <fill>
        <patternFill patternType="lightUp">
          <fgColor theme="9" tint="-0.24994659260841701"/>
          <bgColor auto="1"/>
        </patternFill>
      </fill>
    </dxf>
    <dxf>
      <fill>
        <patternFill patternType="lightUp">
          <fgColor theme="9" tint="-0.24994659260841701"/>
          <bgColor auto="1"/>
        </patternFill>
      </fill>
    </dxf>
    <dxf>
      <fill>
        <patternFill patternType="lightUp">
          <fgColor theme="9" tint="-0.24994659260841701"/>
          <bgColor auto="1"/>
        </patternFill>
      </fill>
    </dxf>
    <dxf>
      <fill>
        <patternFill patternType="lightUp">
          <fgColor theme="9" tint="-0.24994659260841701"/>
          <bgColor auto="1"/>
        </patternFill>
      </fill>
    </dxf>
    <dxf>
      <fill>
        <patternFill patternType="lightUp">
          <fgColor theme="9" tint="-0.24994659260841701"/>
          <bgColor auto="1"/>
        </patternFill>
      </fill>
    </dxf>
    <dxf>
      <fill>
        <patternFill patternType="lightUp">
          <fgColor theme="9" tint="-0.24994659260841701"/>
          <bgColor auto="1"/>
        </patternFill>
      </fill>
    </dxf>
    <dxf>
      <fill>
        <patternFill patternType="lightUp">
          <fgColor theme="9" tint="-0.24994659260841701"/>
          <bgColor auto="1"/>
        </patternFill>
      </fill>
    </dxf>
    <dxf>
      <fill>
        <patternFill patternType="lightUp">
          <fgColor theme="9" tint="-0.24994659260841701"/>
          <bgColor auto="1"/>
        </patternFill>
      </fill>
    </dxf>
    <dxf>
      <fill>
        <patternFill patternType="lightUp">
          <fgColor theme="9" tint="-0.24994659260841701"/>
          <bgColor auto="1"/>
        </patternFill>
      </fill>
    </dxf>
    <dxf>
      <fill>
        <patternFill patternType="lightUp">
          <fgColor theme="9" tint="-0.24994659260841701"/>
          <bgColor auto="1"/>
        </patternFill>
      </fill>
    </dxf>
    <dxf>
      <fill>
        <patternFill patternType="lightUp">
          <fgColor theme="9" tint="-0.24994659260841701"/>
          <bgColor auto="1"/>
        </patternFill>
      </fill>
    </dxf>
    <dxf>
      <fill>
        <patternFill patternType="lightUp">
          <fgColor theme="9" tint="-0.24994659260841701"/>
          <bgColor auto="1"/>
        </patternFill>
      </fill>
    </dxf>
    <dxf>
      <fill>
        <patternFill patternType="lightUp">
          <fgColor theme="9" tint="-0.24994659260841701"/>
          <bgColor auto="1"/>
        </patternFill>
      </fill>
    </dxf>
    <dxf>
      <fill>
        <patternFill patternType="lightUp">
          <fgColor theme="9" tint="-0.24994659260841701"/>
          <bgColor auto="1"/>
        </patternFill>
      </fill>
    </dxf>
    <dxf>
      <fill>
        <patternFill patternType="lightUp">
          <fgColor theme="9" tint="-0.24994659260841701"/>
          <bgColor auto="1"/>
        </patternFill>
      </fill>
    </dxf>
    <dxf>
      <fill>
        <patternFill patternType="lightUp">
          <fgColor theme="9" tint="-0.24994659260841701"/>
          <bgColor auto="1"/>
        </patternFill>
      </fill>
    </dxf>
    <dxf>
      <fill>
        <patternFill patternType="lightUp">
          <fgColor theme="9" tint="-0.24994659260841701"/>
          <bgColor auto="1"/>
        </patternFill>
      </fill>
    </dxf>
    <dxf>
      <fill>
        <patternFill patternType="lightUp">
          <fgColor theme="9" tint="-0.24994659260841701"/>
          <bgColor auto="1"/>
        </patternFill>
      </fill>
    </dxf>
    <dxf>
      <fill>
        <patternFill patternType="lightUp">
          <fgColor theme="9" tint="-0.24994659260841701"/>
          <bgColor auto="1"/>
        </patternFill>
      </fill>
    </dxf>
    <dxf>
      <fill>
        <patternFill patternType="lightUp">
          <fgColor theme="9" tint="-0.24994659260841701"/>
          <bgColor auto="1"/>
        </patternFill>
      </fill>
    </dxf>
    <dxf>
      <fill>
        <patternFill patternType="lightUp">
          <fgColor theme="9" tint="-0.24994659260841701"/>
          <bgColor auto="1"/>
        </patternFill>
      </fill>
    </dxf>
    <dxf>
      <fill>
        <patternFill patternType="lightUp">
          <fgColor theme="9" tint="-0.24994659260841701"/>
          <bgColor auto="1"/>
        </patternFill>
      </fill>
    </dxf>
    <dxf>
      <fill>
        <patternFill patternType="lightUp">
          <fgColor theme="9" tint="-0.24994659260841701"/>
          <bgColor auto="1"/>
        </patternFill>
      </fill>
    </dxf>
    <dxf>
      <fill>
        <patternFill patternType="lightUp">
          <fgColor theme="9" tint="-0.24994659260841701"/>
          <bgColor auto="1"/>
        </patternFill>
      </fill>
    </dxf>
    <dxf>
      <fill>
        <patternFill patternType="lightUp">
          <fgColor theme="9" tint="-0.24994659260841701"/>
          <bgColor auto="1"/>
        </patternFill>
      </fill>
    </dxf>
    <dxf>
      <fill>
        <patternFill patternType="lightUp">
          <fgColor theme="9" tint="-0.24994659260841701"/>
          <bgColor auto="1"/>
        </patternFill>
      </fill>
    </dxf>
    <dxf>
      <fill>
        <patternFill patternType="lightUp">
          <fgColor theme="9" tint="-0.24994659260841701"/>
          <bgColor auto="1"/>
        </patternFill>
      </fill>
    </dxf>
    <dxf>
      <fill>
        <patternFill patternType="lightUp">
          <fgColor theme="9" tint="-0.24994659260841701"/>
          <bgColor auto="1"/>
        </patternFill>
      </fill>
    </dxf>
    <dxf>
      <fill>
        <patternFill patternType="lightUp">
          <fgColor theme="9" tint="-0.24994659260841701"/>
          <bgColor auto="1"/>
        </patternFill>
      </fill>
    </dxf>
    <dxf>
      <fill>
        <patternFill patternType="lightUp">
          <fgColor theme="9" tint="-0.24994659260841701"/>
          <bgColor auto="1"/>
        </patternFill>
      </fill>
    </dxf>
    <dxf>
      <fill>
        <patternFill patternType="lightUp">
          <fgColor theme="9" tint="-0.24994659260841701"/>
          <bgColor auto="1"/>
        </patternFill>
      </fill>
    </dxf>
    <dxf>
      <fill>
        <patternFill patternType="lightUp">
          <fgColor theme="9" tint="-0.24994659260841701"/>
          <bgColor auto="1"/>
        </patternFill>
      </fill>
    </dxf>
    <dxf>
      <fill>
        <patternFill patternType="lightUp">
          <fgColor theme="9" tint="-0.24994659260841701"/>
          <bgColor auto="1"/>
        </patternFill>
      </fill>
    </dxf>
    <dxf>
      <fill>
        <patternFill patternType="lightUp">
          <fgColor theme="9" tint="-0.24994659260841701"/>
          <bgColor auto="1"/>
        </patternFill>
      </fill>
    </dxf>
    <dxf>
      <fill>
        <patternFill patternType="lightUp">
          <fgColor theme="9" tint="-0.24994659260841701"/>
          <bgColor auto="1"/>
        </patternFill>
      </fill>
    </dxf>
    <dxf>
      <fill>
        <patternFill patternType="lightUp">
          <fgColor theme="9" tint="-0.24994659260841701"/>
          <bgColor auto="1"/>
        </patternFill>
      </fill>
    </dxf>
    <dxf>
      <fill>
        <patternFill patternType="lightUp">
          <fgColor theme="9" tint="-0.24994659260841701"/>
          <bgColor auto="1"/>
        </patternFill>
      </fill>
    </dxf>
    <dxf>
      <fill>
        <patternFill patternType="lightUp">
          <fgColor theme="9" tint="-0.24994659260841701"/>
          <bgColor auto="1"/>
        </patternFill>
      </fill>
    </dxf>
    <dxf>
      <fill>
        <patternFill patternType="lightUp">
          <fgColor theme="9" tint="-0.24994659260841701"/>
          <bgColor auto="1"/>
        </patternFill>
      </fill>
    </dxf>
    <dxf>
      <fill>
        <patternFill patternType="lightUp">
          <fgColor theme="9" tint="-0.24994659260841701"/>
          <bgColor auto="1"/>
        </patternFill>
      </fill>
    </dxf>
    <dxf>
      <fill>
        <patternFill patternType="lightUp">
          <fgColor theme="9" tint="-0.24994659260841701"/>
          <bgColor auto="1"/>
        </patternFill>
      </fill>
    </dxf>
    <dxf>
      <fill>
        <patternFill patternType="lightUp">
          <fgColor theme="9" tint="-0.24994659260841701"/>
          <bgColor auto="1"/>
        </patternFill>
      </fill>
    </dxf>
    <dxf>
      <fill>
        <patternFill patternType="lightUp">
          <fgColor theme="9" tint="-0.24994659260841701"/>
          <bgColor auto="1"/>
        </patternFill>
      </fill>
    </dxf>
    <dxf>
      <fill>
        <patternFill patternType="lightUp">
          <fgColor theme="9" tint="-0.24994659260841701"/>
          <bgColor auto="1"/>
        </patternFill>
      </fill>
    </dxf>
    <dxf>
      <fill>
        <patternFill patternType="lightUp">
          <fgColor theme="9" tint="-0.24994659260841701"/>
          <bgColor auto="1"/>
        </patternFill>
      </fill>
    </dxf>
    <dxf>
      <fill>
        <patternFill patternType="lightUp">
          <fgColor theme="9" tint="-0.24994659260841701"/>
          <bgColor auto="1"/>
        </patternFill>
      </fill>
    </dxf>
    <dxf>
      <fill>
        <patternFill patternType="lightUp">
          <fgColor theme="9" tint="-0.24994659260841701"/>
          <bgColor auto="1"/>
        </patternFill>
      </fill>
    </dxf>
    <dxf>
      <fill>
        <patternFill patternType="lightUp">
          <fgColor theme="9" tint="-0.24994659260841701"/>
          <bgColor auto="1"/>
        </patternFill>
      </fill>
    </dxf>
    <dxf>
      <fill>
        <patternFill patternType="lightUp">
          <fgColor theme="9" tint="-0.24994659260841701"/>
          <bgColor auto="1"/>
        </patternFill>
      </fill>
    </dxf>
    <dxf>
      <fill>
        <patternFill patternType="lightUp">
          <fgColor theme="9" tint="-0.24994659260841701"/>
          <bgColor auto="1"/>
        </patternFill>
      </fill>
    </dxf>
    <dxf>
      <fill>
        <patternFill patternType="lightUp">
          <fgColor theme="9" tint="-0.24994659260841701"/>
          <bgColor auto="1"/>
        </patternFill>
      </fill>
    </dxf>
    <dxf>
      <fill>
        <patternFill patternType="lightUp">
          <fgColor theme="9" tint="-0.24994659260841701"/>
          <bgColor auto="1"/>
        </patternFill>
      </fill>
    </dxf>
    <dxf>
      <fill>
        <patternFill patternType="lightUp">
          <fgColor theme="9" tint="-0.24994659260841701"/>
          <bgColor auto="1"/>
        </patternFill>
      </fill>
    </dxf>
    <dxf>
      <fill>
        <patternFill patternType="lightUp">
          <fgColor theme="9" tint="-0.24994659260841701"/>
          <bgColor auto="1"/>
        </patternFill>
      </fill>
    </dxf>
    <dxf>
      <fill>
        <patternFill patternType="lightUp">
          <fgColor theme="9" tint="-0.24994659260841701"/>
          <bgColor auto="1"/>
        </patternFill>
      </fill>
    </dxf>
    <dxf>
      <fill>
        <patternFill patternType="lightUp">
          <fgColor theme="9" tint="-0.24994659260841701"/>
          <bgColor auto="1"/>
        </patternFill>
      </fill>
    </dxf>
    <dxf>
      <fill>
        <patternFill patternType="lightUp">
          <fgColor theme="9" tint="-0.24994659260841701"/>
          <bgColor auto="1"/>
        </patternFill>
      </fill>
    </dxf>
    <dxf>
      <fill>
        <patternFill patternType="lightUp">
          <fgColor theme="9" tint="-0.24994659260841701"/>
          <bgColor auto="1"/>
        </patternFill>
      </fill>
    </dxf>
    <dxf>
      <fill>
        <patternFill patternType="lightUp">
          <fgColor theme="9" tint="-0.24994659260841701"/>
          <bgColor auto="1"/>
        </patternFill>
      </fill>
    </dxf>
    <dxf>
      <fill>
        <patternFill patternType="lightUp">
          <fgColor theme="9" tint="-0.24994659260841701"/>
          <bgColor auto="1"/>
        </patternFill>
      </fill>
    </dxf>
    <dxf>
      <fill>
        <patternFill patternType="lightUp">
          <fgColor theme="9" tint="-0.24994659260841701"/>
          <bgColor auto="1"/>
        </patternFill>
      </fill>
    </dxf>
    <dxf>
      <fill>
        <patternFill patternType="lightUp">
          <fgColor theme="9" tint="-0.24994659260841701"/>
          <bgColor auto="1"/>
        </patternFill>
      </fill>
    </dxf>
    <dxf>
      <fill>
        <patternFill patternType="lightUp">
          <fgColor theme="9" tint="-0.24994659260841701"/>
          <bgColor auto="1"/>
        </patternFill>
      </fill>
    </dxf>
    <dxf>
      <fill>
        <patternFill patternType="lightUp">
          <fgColor theme="9" tint="-0.24994659260841701"/>
          <bgColor auto="1"/>
        </patternFill>
      </fill>
    </dxf>
    <dxf>
      <fill>
        <patternFill patternType="lightUp">
          <fgColor theme="9" tint="-0.24994659260841701"/>
          <bgColor auto="1"/>
        </patternFill>
      </fill>
    </dxf>
    <dxf>
      <fill>
        <patternFill patternType="lightUp">
          <fgColor theme="9" tint="-0.24994659260841701"/>
          <bgColor auto="1"/>
        </patternFill>
      </fill>
    </dxf>
    <dxf>
      <fill>
        <patternFill patternType="lightUp">
          <fgColor theme="9" tint="-0.24994659260841701"/>
          <bgColor auto="1"/>
        </patternFill>
      </fill>
    </dxf>
    <dxf>
      <fill>
        <patternFill patternType="lightUp">
          <fgColor theme="9" tint="-0.24994659260841701"/>
          <bgColor auto="1"/>
        </patternFill>
      </fill>
    </dxf>
    <dxf>
      <fill>
        <patternFill patternType="lightUp">
          <fgColor theme="9" tint="-0.24994659260841701"/>
          <bgColor auto="1"/>
        </patternFill>
      </fill>
    </dxf>
    <dxf>
      <fill>
        <patternFill patternType="lightUp">
          <fgColor theme="9" tint="-0.24994659260841701"/>
          <bgColor auto="1"/>
        </patternFill>
      </fill>
    </dxf>
    <dxf>
      <fill>
        <patternFill patternType="lightUp">
          <fgColor theme="9" tint="-0.24994659260841701"/>
          <bgColor auto="1"/>
        </patternFill>
      </fill>
    </dxf>
    <dxf>
      <fill>
        <patternFill patternType="lightUp">
          <fgColor theme="9" tint="-0.24994659260841701"/>
          <bgColor auto="1"/>
        </patternFill>
      </fill>
    </dxf>
    <dxf>
      <fill>
        <patternFill patternType="lightUp">
          <fgColor theme="9" tint="-0.24994659260841701"/>
          <bgColor auto="1"/>
        </patternFill>
      </fill>
    </dxf>
    <dxf>
      <fill>
        <patternFill patternType="lightUp">
          <fgColor theme="9" tint="-0.24994659260841701"/>
          <bgColor auto="1"/>
        </patternFill>
      </fill>
    </dxf>
    <dxf>
      <fill>
        <patternFill patternType="lightUp">
          <fgColor theme="9" tint="-0.24994659260841701"/>
          <bgColor auto="1"/>
        </patternFill>
      </fill>
    </dxf>
    <dxf>
      <fill>
        <patternFill patternType="lightUp">
          <fgColor theme="9" tint="-0.24994659260841701"/>
          <bgColor auto="1"/>
        </patternFill>
      </fill>
    </dxf>
    <dxf>
      <fill>
        <patternFill patternType="lightUp">
          <fgColor theme="9" tint="-0.24994659260841701"/>
          <bgColor auto="1"/>
        </patternFill>
      </fill>
    </dxf>
    <dxf>
      <fill>
        <patternFill patternType="lightUp">
          <fgColor theme="9" tint="-0.24994659260841701"/>
          <bgColor auto="1"/>
        </patternFill>
      </fill>
    </dxf>
    <dxf>
      <fill>
        <patternFill patternType="lightUp">
          <fgColor theme="9" tint="-0.24994659260841701"/>
          <bgColor auto="1"/>
        </patternFill>
      </fill>
    </dxf>
    <dxf>
      <fill>
        <patternFill patternType="lightUp">
          <fgColor theme="9" tint="-0.24994659260841701"/>
          <bgColor auto="1"/>
        </patternFill>
      </fill>
    </dxf>
    <dxf>
      <fill>
        <patternFill patternType="lightUp">
          <fgColor theme="9" tint="-0.24994659260841701"/>
          <bgColor auto="1"/>
        </patternFill>
      </fill>
    </dxf>
    <dxf>
      <fill>
        <patternFill patternType="lightUp">
          <fgColor theme="9" tint="-0.24994659260841701"/>
          <bgColor auto="1"/>
        </patternFill>
      </fill>
    </dxf>
    <dxf>
      <fill>
        <patternFill patternType="lightUp">
          <fgColor theme="9" tint="-0.24994659260841701"/>
          <bgColor auto="1"/>
        </patternFill>
      </fill>
    </dxf>
    <dxf>
      <fill>
        <patternFill patternType="lightUp">
          <fgColor theme="9" tint="-0.24994659260841701"/>
          <bgColor auto="1"/>
        </patternFill>
      </fill>
    </dxf>
    <dxf>
      <fill>
        <patternFill patternType="lightUp">
          <fgColor theme="9" tint="-0.24994659260841701"/>
          <bgColor auto="1"/>
        </patternFill>
      </fill>
    </dxf>
    <dxf>
      <fill>
        <patternFill patternType="lightUp">
          <fgColor theme="9" tint="-0.24994659260841701"/>
          <bgColor auto="1"/>
        </patternFill>
      </fill>
    </dxf>
    <dxf>
      <fill>
        <patternFill patternType="lightUp">
          <fgColor theme="9" tint="-0.24994659260841701"/>
          <bgColor auto="1"/>
        </patternFill>
      </fill>
    </dxf>
    <dxf>
      <fill>
        <patternFill patternType="lightUp">
          <fgColor theme="9" tint="-0.24994659260841701"/>
          <bgColor auto="1"/>
        </patternFill>
      </fill>
    </dxf>
    <dxf>
      <fill>
        <patternFill patternType="lightUp">
          <fgColor theme="9" tint="-0.24994659260841701"/>
          <bgColor auto="1"/>
        </patternFill>
      </fill>
    </dxf>
    <dxf>
      <fill>
        <patternFill patternType="lightUp">
          <fgColor theme="9" tint="-0.24994659260841701"/>
          <bgColor auto="1"/>
        </patternFill>
      </fill>
    </dxf>
    <dxf>
      <fill>
        <patternFill patternType="lightUp">
          <fgColor theme="9" tint="-0.24994659260841701"/>
          <bgColor auto="1"/>
        </patternFill>
      </fill>
    </dxf>
    <dxf>
      <fill>
        <patternFill patternType="lightUp">
          <fgColor theme="9" tint="-0.24994659260841701"/>
          <bgColor auto="1"/>
        </patternFill>
      </fill>
    </dxf>
    <dxf>
      <fill>
        <patternFill patternType="lightUp">
          <fgColor theme="9" tint="-0.24994659260841701"/>
          <bgColor auto="1"/>
        </patternFill>
      </fill>
    </dxf>
    <dxf>
      <fill>
        <patternFill patternType="lightUp">
          <fgColor theme="9" tint="-0.24994659260841701"/>
          <bgColor auto="1"/>
        </patternFill>
      </fill>
    </dxf>
    <dxf>
      <fill>
        <patternFill>
          <bgColor theme="9"/>
        </patternFill>
      </fill>
    </dxf>
    <dxf>
      <fill>
        <patternFill patternType="lightUp">
          <fgColor theme="9" tint="-0.24994659260841701"/>
          <bgColor auto="1"/>
        </patternFill>
      </fill>
    </dxf>
    <dxf>
      <fill>
        <patternFill patternType="lightUp">
          <fgColor theme="9" tint="-0.24994659260841701"/>
          <bgColor auto="1"/>
        </patternFill>
      </fill>
    </dxf>
    <dxf>
      <fill>
        <patternFill>
          <bgColor theme="9"/>
        </patternFill>
      </fill>
    </dxf>
    <dxf>
      <fill>
        <patternFill>
          <bgColor rgb="FF92D050"/>
        </patternFill>
      </fill>
    </dxf>
    <dxf>
      <fill>
        <patternFill>
          <bgColor theme="9"/>
        </patternFill>
      </fill>
    </dxf>
    <dxf>
      <fill>
        <patternFill>
          <bgColor rgb="FF92D050"/>
        </patternFill>
      </fill>
    </dxf>
    <dxf>
      <fill>
        <patternFill>
          <bgColor theme="9"/>
        </patternFill>
      </fill>
    </dxf>
    <dxf>
      <fill>
        <patternFill>
          <bgColor rgb="FF92D050"/>
        </patternFill>
      </fill>
    </dxf>
    <dxf>
      <fill>
        <patternFill>
          <bgColor theme="9"/>
        </patternFill>
      </fill>
    </dxf>
    <dxf>
      <fill>
        <patternFill>
          <bgColor rgb="FF92D050"/>
        </patternFill>
      </fill>
    </dxf>
    <dxf>
      <fill>
        <patternFill>
          <bgColor theme="9"/>
        </patternFill>
      </fill>
    </dxf>
    <dxf>
      <font>
        <color theme="5" tint="0.59996337778862885"/>
      </font>
      <fill>
        <patternFill>
          <bgColor theme="5"/>
        </patternFill>
      </fill>
    </dxf>
    <dxf>
      <font>
        <color theme="2" tint="-0.24994659260841701"/>
      </font>
      <fill>
        <patternFill>
          <bgColor theme="2" tint="-0.24994659260841701"/>
        </patternFill>
      </fill>
    </dxf>
    <dxf>
      <fill>
        <patternFill>
          <bgColor theme="6"/>
        </patternFill>
      </fill>
    </dxf>
    <dxf>
      <fill>
        <patternFill patternType="darkUp">
          <fgColor theme="8" tint="0.79998168889431442"/>
        </patternFill>
      </fill>
    </dxf>
    <dxf>
      <font>
        <color theme="5" tint="0.59996337778862885"/>
      </font>
      <fill>
        <patternFill>
          <bgColor theme="5"/>
        </patternFill>
      </fill>
    </dxf>
    <dxf>
      <font>
        <color theme="2" tint="-0.24994659260841701"/>
      </font>
      <fill>
        <patternFill>
          <bgColor theme="2" tint="-0.24994659260841701"/>
        </patternFill>
      </fill>
    </dxf>
    <dxf>
      <fill>
        <patternFill>
          <bgColor theme="6"/>
        </patternFill>
      </fill>
    </dxf>
    <dxf>
      <fill>
        <patternFill patternType="darkUp">
          <fgColor theme="8" tint="0.79998168889431442"/>
        </patternFill>
      </fill>
    </dxf>
    <dxf>
      <font>
        <color theme="5" tint="0.59996337778862885"/>
      </font>
      <fill>
        <patternFill>
          <bgColor theme="5"/>
        </patternFill>
      </fill>
    </dxf>
    <dxf>
      <font>
        <color theme="2" tint="-0.24994659260841701"/>
      </font>
      <fill>
        <patternFill>
          <bgColor theme="2" tint="-0.24994659260841701"/>
        </patternFill>
      </fill>
    </dxf>
    <dxf>
      <fill>
        <patternFill>
          <bgColor theme="6"/>
        </patternFill>
      </fill>
    </dxf>
    <dxf>
      <fill>
        <patternFill patternType="darkUp">
          <fgColor theme="8" tint="0.79998168889431442"/>
        </patternFill>
      </fill>
    </dxf>
    <dxf>
      <fill>
        <patternFill>
          <bgColor rgb="FF92D050"/>
        </patternFill>
      </fill>
    </dxf>
    <dxf>
      <fill>
        <patternFill>
          <bgColor theme="9"/>
        </patternFill>
      </fill>
    </dxf>
    <dxf>
      <font>
        <color theme="5" tint="0.59996337778862885"/>
      </font>
      <fill>
        <patternFill>
          <bgColor theme="5"/>
        </patternFill>
      </fill>
    </dxf>
    <dxf>
      <font>
        <color theme="2" tint="-0.24994659260841701"/>
      </font>
      <fill>
        <patternFill>
          <bgColor theme="2" tint="-0.24994659260841701"/>
        </patternFill>
      </fill>
    </dxf>
    <dxf>
      <fill>
        <patternFill>
          <bgColor theme="6"/>
        </patternFill>
      </fill>
    </dxf>
    <dxf>
      <fill>
        <patternFill patternType="darkUp">
          <fgColor theme="8" tint="0.79998168889431442"/>
        </patternFill>
      </fill>
    </dxf>
    <dxf>
      <fill>
        <patternFill>
          <bgColor theme="9"/>
        </patternFill>
      </fill>
    </dxf>
    <dxf>
      <font>
        <color theme="5" tint="0.59996337778862885"/>
      </font>
      <fill>
        <patternFill>
          <bgColor theme="5"/>
        </patternFill>
      </fill>
    </dxf>
    <dxf>
      <font>
        <color theme="2" tint="-0.24994659260841701"/>
      </font>
      <fill>
        <patternFill>
          <bgColor theme="2" tint="-0.24994659260841701"/>
        </patternFill>
      </fill>
    </dxf>
    <dxf>
      <fill>
        <patternFill>
          <bgColor theme="6"/>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tint="-0.24994659260841701"/>
        </patternFill>
      </fill>
    </dxf>
    <dxf>
      <fill>
        <patternFill>
          <bgColor rgb="FFFF0000"/>
        </patternFill>
      </fill>
    </dxf>
    <dxf>
      <fill>
        <patternFill>
          <bgColor theme="9"/>
        </patternFill>
      </fill>
    </dxf>
    <dxf>
      <fill>
        <patternFill>
          <bgColor rgb="FF92D050"/>
        </patternFill>
      </fill>
    </dxf>
    <dxf>
      <fill>
        <patternFill>
          <bgColor theme="9"/>
        </patternFill>
      </fill>
    </dxf>
    <dxf>
      <fill>
        <patternFill>
          <bgColor theme="9"/>
        </patternFill>
      </fill>
    </dxf>
    <dxf>
      <fill>
        <patternFill>
          <bgColor rgb="FFFF0000"/>
        </patternFill>
      </fill>
    </dxf>
    <dxf>
      <fill>
        <patternFill>
          <bgColor theme="9"/>
        </patternFill>
      </fill>
    </dxf>
    <dxf>
      <fill>
        <patternFill>
          <bgColor theme="9"/>
        </patternFill>
      </fill>
    </dxf>
    <dxf>
      <fill>
        <patternFill>
          <bgColor theme="9" tint="-0.24994659260841701"/>
        </patternFill>
      </fill>
    </dxf>
    <dxf>
      <fill>
        <patternFill>
          <bgColor theme="9" tint="-0.24994659260841701"/>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tint="-0.24994659260841701"/>
        </patternFill>
      </fill>
    </dxf>
    <dxf>
      <fill>
        <patternFill>
          <bgColor rgb="FFFF0000"/>
        </patternFill>
      </fill>
    </dxf>
    <dxf>
      <fill>
        <patternFill>
          <bgColor theme="9"/>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9" tint="-0.24994659260841701"/>
        </patternFill>
      </fill>
    </dxf>
    <dxf>
      <fill>
        <patternFill>
          <bgColor rgb="FFFF0000"/>
        </patternFill>
      </fill>
    </dxf>
    <dxf>
      <fill>
        <patternFill>
          <bgColor theme="9"/>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5E0B75"/>
      <rgbColor rgb="00FF00FF"/>
      <rgbColor rgb="00FFFF00"/>
      <rgbColor rgb="0000FFFF"/>
      <rgbColor rgb="00800080"/>
      <rgbColor rgb="00800000"/>
      <rgbColor rgb="00008080"/>
      <rgbColor rgb="000000FF"/>
      <rgbColor rgb="0000CCFF"/>
      <rgbColor rgb="00CCFFFF"/>
      <rgbColor rgb="00CCFFCC"/>
      <rgbColor rgb="00FFFFCC"/>
      <rgbColor rgb="0099CCFF"/>
      <rgbColor rgb="00FF99CC"/>
      <rgbColor rgb="00EFEF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666699"/>
      <color rgb="FFDD97BA"/>
      <color rgb="FFEDC9DB"/>
      <color rgb="FF993366"/>
      <color rgb="FFFF3300"/>
      <color rgb="FFFCF6F6"/>
      <color rgb="FFB9B9D1"/>
      <color rgb="FFE3E3ED"/>
      <color rgb="FF996600"/>
      <color rgb="FFADAA3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1</xdr:col>
      <xdr:colOff>17146</xdr:colOff>
      <xdr:row>2</xdr:row>
      <xdr:rowOff>45720</xdr:rowOff>
    </xdr:from>
    <xdr:ext cx="7122794" cy="628649"/>
    <xdr:sp macro="" textlink="">
      <xdr:nvSpPr>
        <xdr:cNvPr id="2" name="ZoneTexte 1">
          <a:extLst>
            <a:ext uri="{FF2B5EF4-FFF2-40B4-BE49-F238E27FC236}">
              <a16:creationId xmlns:a16="http://schemas.microsoft.com/office/drawing/2014/main" id="{E8A2939C-9948-4684-B95F-B0530C40F588}"/>
            </a:ext>
          </a:extLst>
        </xdr:cNvPr>
        <xdr:cNvSpPr txBox="1"/>
      </xdr:nvSpPr>
      <xdr:spPr>
        <a:xfrm>
          <a:off x="733426" y="381000"/>
          <a:ext cx="7122794" cy="628649"/>
        </a:xfrm>
        <a:prstGeom prst="rect">
          <a:avLst/>
        </a:prstGeom>
        <a:solidFill>
          <a:schemeClr val="tx2">
            <a:lumMod val="20000"/>
            <a:lumOff val="8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lang="fr-FR" sz="2000">
              <a:solidFill>
                <a:schemeClr val="tx2"/>
              </a:solidFill>
            </a:rPr>
            <a:t>Thématiques</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2</xdr:row>
      <xdr:rowOff>0</xdr:rowOff>
    </xdr:from>
    <xdr:ext cx="6309360" cy="670560"/>
    <xdr:sp macro="" textlink="">
      <xdr:nvSpPr>
        <xdr:cNvPr id="3" name="ZoneTexte 2">
          <a:extLst>
            <a:ext uri="{FF2B5EF4-FFF2-40B4-BE49-F238E27FC236}">
              <a16:creationId xmlns:a16="http://schemas.microsoft.com/office/drawing/2014/main" id="{6BCDD025-C763-495F-BB9A-396C42393C80}"/>
            </a:ext>
          </a:extLst>
        </xdr:cNvPr>
        <xdr:cNvSpPr txBox="1"/>
      </xdr:nvSpPr>
      <xdr:spPr>
        <a:xfrm>
          <a:off x="784860" y="335280"/>
          <a:ext cx="6309360" cy="670560"/>
        </a:xfrm>
        <a:prstGeom prst="rect">
          <a:avLst/>
        </a:prstGeom>
        <a:solidFill>
          <a:schemeClr val="tx2">
            <a:lumMod val="20000"/>
            <a:lumOff val="8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lang="fr-FR" sz="2000">
              <a:solidFill>
                <a:schemeClr val="tx2"/>
              </a:solidFill>
            </a:rPr>
            <a:t>Themes</a:t>
          </a:r>
        </a:p>
      </xdr:txBody>
    </xdr:sp>
    <xdr:clientData/>
  </xdr:one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20.bin"/><Relationship Id="rId2" Type="http://schemas.openxmlformats.org/officeDocument/2006/relationships/printerSettings" Target="../printerSettings/printerSettings19.bin"/><Relationship Id="rId1" Type="http://schemas.openxmlformats.org/officeDocument/2006/relationships/printerSettings" Target="../printerSettings/printerSettings1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24.bin"/><Relationship Id="rId2" Type="http://schemas.openxmlformats.org/officeDocument/2006/relationships/printerSettings" Target="../printerSettings/printerSettings23.bin"/><Relationship Id="rId1" Type="http://schemas.openxmlformats.org/officeDocument/2006/relationships/printerSettings" Target="../printerSettings/printerSettings22.bin"/></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27.bin"/><Relationship Id="rId2" Type="http://schemas.openxmlformats.org/officeDocument/2006/relationships/printerSettings" Target="../printerSettings/printerSettings26.bin"/><Relationship Id="rId1" Type="http://schemas.openxmlformats.org/officeDocument/2006/relationships/printerSettings" Target="../printerSettings/printerSettings25.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13.bin"/><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16.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tabColor indexed="10"/>
  </sheetPr>
  <dimension ref="A1:K28"/>
  <sheetViews>
    <sheetView workbookViewId="0">
      <selection activeCell="K28" sqref="K28"/>
    </sheetView>
  </sheetViews>
  <sheetFormatPr baseColWidth="10" defaultRowHeight="12.75" x14ac:dyDescent="0.2"/>
  <cols>
    <col min="1" max="1" width="13.5703125" bestFit="1" customWidth="1"/>
  </cols>
  <sheetData>
    <row r="1" spans="1:3" x14ac:dyDescent="0.2">
      <c r="A1" s="2" t="s">
        <v>1674</v>
      </c>
      <c r="B1" s="2" t="s">
        <v>1675</v>
      </c>
      <c r="C1" s="2" t="s">
        <v>1676</v>
      </c>
    </row>
    <row r="2" spans="1:3" x14ac:dyDescent="0.2">
      <c r="A2" s="2"/>
      <c r="B2" s="2"/>
      <c r="C2" s="2"/>
    </row>
    <row r="3" spans="1:3" x14ac:dyDescent="0.2">
      <c r="A3" t="s">
        <v>1677</v>
      </c>
      <c r="B3" s="19" t="s">
        <v>4904</v>
      </c>
      <c r="C3" t="s">
        <v>1678</v>
      </c>
    </row>
    <row r="4" spans="1:3" x14ac:dyDescent="0.2">
      <c r="A4" t="s">
        <v>1679</v>
      </c>
      <c r="B4" s="4" t="s">
        <v>1680</v>
      </c>
      <c r="C4" t="s">
        <v>1681</v>
      </c>
    </row>
    <row r="5" spans="1:3" x14ac:dyDescent="0.2">
      <c r="A5" s="16" t="s">
        <v>2912</v>
      </c>
      <c r="B5" s="3" t="s">
        <v>2917</v>
      </c>
      <c r="C5" s="16" t="s">
        <v>2913</v>
      </c>
    </row>
    <row r="6" spans="1:3" x14ac:dyDescent="0.2">
      <c r="A6" s="16" t="s">
        <v>1682</v>
      </c>
      <c r="B6" s="3" t="s">
        <v>0</v>
      </c>
      <c r="C6" t="s">
        <v>1683</v>
      </c>
    </row>
    <row r="7" spans="1:3" x14ac:dyDescent="0.2">
      <c r="A7" t="s">
        <v>1684</v>
      </c>
      <c r="B7" s="19" t="s">
        <v>288</v>
      </c>
      <c r="C7" t="s">
        <v>1686</v>
      </c>
    </row>
    <row r="8" spans="1:3" x14ac:dyDescent="0.2">
      <c r="A8" t="s">
        <v>1687</v>
      </c>
      <c r="B8" s="18" t="s">
        <v>178</v>
      </c>
      <c r="C8" t="s">
        <v>1688</v>
      </c>
    </row>
    <row r="9" spans="1:3" x14ac:dyDescent="0.2">
      <c r="A9" t="s">
        <v>1689</v>
      </c>
      <c r="B9" s="18" t="s">
        <v>178</v>
      </c>
      <c r="C9" t="s">
        <v>1691</v>
      </c>
    </row>
    <row r="10" spans="1:3" x14ac:dyDescent="0.2">
      <c r="A10" t="s">
        <v>1692</v>
      </c>
      <c r="B10" s="19" t="s">
        <v>1693</v>
      </c>
      <c r="C10" t="s">
        <v>1694</v>
      </c>
    </row>
    <row r="11" spans="1:3" x14ac:dyDescent="0.2">
      <c r="A11" t="s">
        <v>1695</v>
      </c>
      <c r="B11" s="20" t="s">
        <v>4900</v>
      </c>
      <c r="C11" s="16" t="s">
        <v>1697</v>
      </c>
    </row>
    <row r="16" spans="1:3" x14ac:dyDescent="0.2">
      <c r="A16" s="16"/>
      <c r="C16" s="15"/>
    </row>
    <row r="17" spans="1:11" x14ac:dyDescent="0.2">
      <c r="A17" s="2" t="s">
        <v>1674</v>
      </c>
      <c r="B17" s="2" t="s">
        <v>1675</v>
      </c>
      <c r="C17" s="2" t="s">
        <v>1676</v>
      </c>
    </row>
    <row r="18" spans="1:11" x14ac:dyDescent="0.2">
      <c r="A18" s="2"/>
      <c r="B18" s="2"/>
      <c r="C18" s="2"/>
    </row>
    <row r="19" spans="1:11" x14ac:dyDescent="0.2">
      <c r="A19" s="16" t="s">
        <v>2914</v>
      </c>
      <c r="B19" s="3" t="s">
        <v>178</v>
      </c>
      <c r="C19" s="16" t="s">
        <v>2915</v>
      </c>
      <c r="D19" s="16"/>
    </row>
    <row r="20" spans="1:11" x14ac:dyDescent="0.2">
      <c r="A20" t="s">
        <v>14</v>
      </c>
      <c r="B20" s="3" t="s">
        <v>288</v>
      </c>
      <c r="C20" t="s">
        <v>1678</v>
      </c>
    </row>
    <row r="21" spans="1:11" x14ac:dyDescent="0.2">
      <c r="A21" t="s">
        <v>309</v>
      </c>
      <c r="B21" s="4" t="s">
        <v>1680</v>
      </c>
      <c r="C21" t="s">
        <v>1681</v>
      </c>
    </row>
    <row r="22" spans="1:11" x14ac:dyDescent="0.2">
      <c r="A22" s="16" t="s">
        <v>2912</v>
      </c>
      <c r="B22" s="85" t="s">
        <v>2916</v>
      </c>
      <c r="C22" s="16" t="s">
        <v>2913</v>
      </c>
      <c r="K22" s="16"/>
    </row>
    <row r="23" spans="1:11" x14ac:dyDescent="0.2">
      <c r="A23" s="16" t="s">
        <v>6</v>
      </c>
      <c r="B23" s="3" t="s">
        <v>0</v>
      </c>
      <c r="C23" t="s">
        <v>1683</v>
      </c>
    </row>
    <row r="24" spans="1:11" x14ac:dyDescent="0.2">
      <c r="A24" t="s">
        <v>112</v>
      </c>
      <c r="B24" s="3" t="s">
        <v>1685</v>
      </c>
      <c r="C24" t="s">
        <v>1686</v>
      </c>
    </row>
    <row r="25" spans="1:11" x14ac:dyDescent="0.2">
      <c r="A25" t="s">
        <v>17</v>
      </c>
      <c r="B25" s="18" t="s">
        <v>178</v>
      </c>
      <c r="C25" t="s">
        <v>1688</v>
      </c>
      <c r="I25" s="16"/>
      <c r="K25" s="17"/>
    </row>
    <row r="26" spans="1:11" x14ac:dyDescent="0.2">
      <c r="A26" t="s">
        <v>149</v>
      </c>
      <c r="B26" s="18" t="s">
        <v>1690</v>
      </c>
      <c r="C26" t="s">
        <v>1691</v>
      </c>
      <c r="K26" s="17"/>
    </row>
    <row r="27" spans="1:11" x14ac:dyDescent="0.2">
      <c r="A27" t="s">
        <v>698</v>
      </c>
      <c r="B27" s="19" t="s">
        <v>1693</v>
      </c>
      <c r="C27" t="s">
        <v>1694</v>
      </c>
    </row>
    <row r="28" spans="1:11" x14ac:dyDescent="0.2">
      <c r="A28" t="s">
        <v>10</v>
      </c>
      <c r="B28" s="20" t="s">
        <v>1696</v>
      </c>
      <c r="C28" s="16" t="s">
        <v>1697</v>
      </c>
    </row>
  </sheetData>
  <sheetProtection algorithmName="SHA-512" hashValue="8C+q+XMMtpVqZRItVRV1UqtUIuw/pFO+1nmyGSeNvNOf27gzzn3X2CGss6FPrsT6gAShFyJIs03wJJ7jCaqRhQ==" saltValue="2AB33Mupd1WAAsCeDyp61Q==" spinCount="100000" sheet="1" objects="1" scenarios="1"/>
  <customSheetViews>
    <customSheetView guid="{38B3E0C0-855E-49D6-92F3-F8F1CE1CB428}" state="hidden">
      <selection activeCell="B14" sqref="B14"/>
      <pageMargins left="0.78740157499999996" right="0.78740157499999996" top="0.984251969" bottom="0.984251969" header="0.4921259845" footer="0.4921259845"/>
      <pageSetup paperSize="9" orientation="portrait" r:id="rId1"/>
      <headerFooter alignWithMargins="0"/>
    </customSheetView>
    <customSheetView guid="{737FC693-4FA4-4854-84FF-4FD2E557CBD5}" state="hidden">
      <selection activeCell="E32" sqref="E32"/>
      <pageMargins left="0.78740157499999996" right="0.78740157499999996" top="0.984251969" bottom="0.984251969" header="0.4921259845" footer="0.4921259845"/>
      <pageSetup paperSize="9" orientation="portrait" r:id="rId2"/>
    </customSheetView>
  </customSheetViews>
  <phoneticPr fontId="13" type="noConversion"/>
  <pageMargins left="0.78740157499999996" right="0.78740157499999996" top="0.984251969" bottom="0.984251969" header="0.4921259845" footer="0.4921259845"/>
  <pageSetup paperSize="9" orientation="portrait"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Feuil9" filterMode="1">
    <tabColor rgb="FF993366"/>
  </sheetPr>
  <dimension ref="A1:P735"/>
  <sheetViews>
    <sheetView showGridLines="0" topLeftCell="E1" zoomScaleNormal="100" zoomScaleSheetLayoutView="100" workbookViewId="0">
      <selection activeCell="E1" sqref="E1"/>
    </sheetView>
  </sheetViews>
  <sheetFormatPr baseColWidth="10" defaultColWidth="11.5703125" defaultRowHeight="15" x14ac:dyDescent="0.2"/>
  <cols>
    <col min="1" max="1" width="5.7109375" style="97" hidden="1" customWidth="1"/>
    <col min="2" max="2" width="5.85546875" style="893" hidden="1" customWidth="1"/>
    <col min="3" max="3" width="13.7109375" style="899" hidden="1" customWidth="1"/>
    <col min="4" max="4" width="11" style="899" hidden="1" customWidth="1"/>
    <col min="5" max="5" width="70.85546875" style="707" customWidth="1"/>
    <col min="6" max="6" width="70.42578125" style="707" hidden="1" customWidth="1"/>
    <col min="7" max="7" width="100.28515625" style="895" hidden="1" customWidth="1"/>
    <col min="8" max="8" width="11.140625" style="896" hidden="1" customWidth="1"/>
    <col min="9" max="9" width="100.28515625" style="895" hidden="1" customWidth="1"/>
    <col min="10" max="10" width="10.7109375" style="900" hidden="1" customWidth="1"/>
    <col min="11" max="11" width="12.140625" style="901" hidden="1" customWidth="1"/>
    <col min="12" max="12" width="32.85546875" style="901" hidden="1" customWidth="1"/>
    <col min="13" max="13" width="3" style="897" hidden="1" customWidth="1"/>
    <col min="14" max="15" width="6.85546875" style="898" customWidth="1"/>
    <col min="16" max="16" width="6.85546875" style="619" customWidth="1"/>
    <col min="17" max="16384" width="11.5703125" style="619"/>
  </cols>
  <sheetData>
    <row r="1" spans="1:16" s="863" customFormat="1" ht="25.5" x14ac:dyDescent="0.2">
      <c r="A1" s="86"/>
      <c r="B1" s="860"/>
      <c r="C1" s="834"/>
      <c r="D1" s="834"/>
      <c r="E1" s="835" t="s">
        <v>5480</v>
      </c>
      <c r="F1" s="861" t="s">
        <v>4855</v>
      </c>
      <c r="G1" s="993" t="s">
        <v>1</v>
      </c>
      <c r="H1" s="993"/>
      <c r="I1" s="993"/>
      <c r="J1" s="836" t="s">
        <v>2</v>
      </c>
      <c r="K1" s="836" t="s">
        <v>2250</v>
      </c>
      <c r="L1" s="836" t="s">
        <v>2251</v>
      </c>
      <c r="M1" s="862"/>
      <c r="N1" s="994" t="s">
        <v>2860</v>
      </c>
      <c r="O1" s="994"/>
      <c r="P1" s="994"/>
    </row>
    <row r="2" spans="1:16" s="868" customFormat="1" ht="45.75" x14ac:dyDescent="0.2">
      <c r="A2" s="87" t="s">
        <v>2882</v>
      </c>
      <c r="B2" s="864"/>
      <c r="C2" s="547" t="s">
        <v>5473</v>
      </c>
      <c r="D2" s="547" t="s">
        <v>5474</v>
      </c>
      <c r="E2" s="837" t="s">
        <v>5483</v>
      </c>
      <c r="F2" s="838" t="s">
        <v>5484</v>
      </c>
      <c r="G2" s="837" t="s">
        <v>2817</v>
      </c>
      <c r="H2" s="839" t="s">
        <v>2831</v>
      </c>
      <c r="I2" s="839" t="s">
        <v>2833</v>
      </c>
      <c r="J2" s="865" t="s">
        <v>2252</v>
      </c>
      <c r="K2" s="865" t="s">
        <v>2252</v>
      </c>
      <c r="L2" s="865" t="s">
        <v>2253</v>
      </c>
      <c r="M2" s="866" t="s">
        <v>1102</v>
      </c>
      <c r="N2" s="867" t="s">
        <v>453</v>
      </c>
      <c r="O2" s="867" t="s">
        <v>5</v>
      </c>
      <c r="P2" s="867" t="s">
        <v>4891</v>
      </c>
    </row>
    <row r="3" spans="1:16" s="21" customFormat="1" hidden="1" x14ac:dyDescent="0.2">
      <c r="A3" s="88" t="s">
        <v>1103</v>
      </c>
      <c r="B3" s="317" t="str">
        <f t="shared" ref="B3:B40" si="0">IF(ISERROR(LOOKUP(A3,TABLE,SIGNE)),"",(LOOKUP(A3,TABLE,SIGNE)))</f>
        <v>►</v>
      </c>
      <c r="C3" s="427" t="s">
        <v>4896</v>
      </c>
      <c r="D3" s="427" t="s">
        <v>4896</v>
      </c>
      <c r="E3" s="503" t="s">
        <v>1104</v>
      </c>
      <c r="F3" s="504" t="s">
        <v>4517</v>
      </c>
      <c r="G3" s="505" t="s">
        <v>2447</v>
      </c>
      <c r="H3" s="506"/>
      <c r="I3" s="505" t="str">
        <f>IF(G3&lt;&gt;"",IF(H3&lt;&gt;"",G3&amp;" ; "&amp;IFERROR(IF(SEARCH(" ; ",G3)&gt;0,SUBSTITUTE(G3," ; ","_N  ; ")&amp;"_N"),IFERROR(IF(SEARCH(" ;",G3)&gt;0,SUBSTITUTE(G3," ;","_N  ; ")&amp;"_N"),IFERROR(IF(SEARCH(";",G3)&gt;0,SUBSTITUTE(G3,";","_N  ; ")&amp;"_N"),G3&amp;"_N"))),G3),"")</f>
        <v>CAH_SENIOR_id</v>
      </c>
      <c r="J3" s="505" t="s">
        <v>2258</v>
      </c>
      <c r="K3" s="505" t="s">
        <v>2259</v>
      </c>
      <c r="L3" s="505" t="s">
        <v>2260</v>
      </c>
      <c r="M3" s="360"/>
      <c r="N3" s="507"/>
      <c r="O3" s="507"/>
      <c r="P3" s="507"/>
    </row>
    <row r="4" spans="1:16" customFormat="1" hidden="1" x14ac:dyDescent="0.2">
      <c r="A4" s="88" t="s">
        <v>1105</v>
      </c>
      <c r="B4" s="317" t="str">
        <f t="shared" si="0"/>
        <v>►</v>
      </c>
      <c r="C4" s="427" t="s">
        <v>4896</v>
      </c>
      <c r="D4" s="427" t="s">
        <v>4896</v>
      </c>
      <c r="E4" s="357" t="s">
        <v>1106</v>
      </c>
      <c r="F4" s="358" t="s">
        <v>4518</v>
      </c>
      <c r="G4" s="486"/>
      <c r="H4" s="486"/>
      <c r="I4" s="486"/>
      <c r="J4" s="486"/>
      <c r="K4" s="359" t="s">
        <v>2259</v>
      </c>
      <c r="L4" s="359" t="s">
        <v>2261</v>
      </c>
      <c r="M4" s="360"/>
      <c r="N4" s="361"/>
      <c r="O4" s="361"/>
      <c r="P4" s="361"/>
    </row>
    <row r="5" spans="1:16" customFormat="1" hidden="1" x14ac:dyDescent="0.2">
      <c r="A5" s="88" t="s">
        <v>1107</v>
      </c>
      <c r="B5" s="317" t="str">
        <f t="shared" si="0"/>
        <v>►</v>
      </c>
      <c r="C5" s="427" t="s">
        <v>4896</v>
      </c>
      <c r="D5" s="427" t="s">
        <v>4896</v>
      </c>
      <c r="E5" s="357" t="s">
        <v>3077</v>
      </c>
      <c r="F5" s="358" t="s">
        <v>4519</v>
      </c>
      <c r="G5" s="486"/>
      <c r="H5" s="486"/>
      <c r="I5" s="486"/>
      <c r="J5" s="486"/>
      <c r="K5" s="359" t="s">
        <v>2259</v>
      </c>
      <c r="L5" s="359" t="s">
        <v>2262</v>
      </c>
      <c r="M5" s="360"/>
      <c r="N5" s="361"/>
      <c r="O5" s="361"/>
      <c r="P5" s="361"/>
    </row>
    <row r="6" spans="1:16" customFormat="1" hidden="1" x14ac:dyDescent="0.2">
      <c r="A6" s="88" t="s">
        <v>1108</v>
      </c>
      <c r="B6" s="317" t="str">
        <f t="shared" si="0"/>
        <v>►</v>
      </c>
      <c r="C6" s="427" t="s">
        <v>4896</v>
      </c>
      <c r="D6" s="427" t="s">
        <v>4896</v>
      </c>
      <c r="E6" s="357" t="s">
        <v>1109</v>
      </c>
      <c r="F6" s="358" t="s">
        <v>4520</v>
      </c>
      <c r="G6" s="359" t="s">
        <v>2254</v>
      </c>
      <c r="H6" s="485"/>
      <c r="I6" s="359" t="str">
        <f t="shared" ref="I6:I71" si="1">IF(G6&lt;&gt;"",IF(H6&lt;&gt;"",G6&amp;" ; "&amp;IFERROR(IF(SEARCH(" ; ",G6)&gt;0,SUBSTITUTE(G6," ; ","_N  ; ")&amp;"_N"),IFERROR(IF(SEARCH(" ;",G6)&gt;0,SUBSTITUTE(G6," ;","_N  ; ")&amp;"_N"),IFERROR(IF(SEARCH(";",G6)&gt;0,SUBSTITUTE(G6,";","_N  ; ")&amp;"_N"),G6&amp;"_N"))),G6),"")</f>
        <v>CAH_SENIOR_CdCES</v>
      </c>
      <c r="J6" s="359" t="s">
        <v>2258</v>
      </c>
      <c r="K6" s="359" t="s">
        <v>2259</v>
      </c>
      <c r="L6" s="359" t="s">
        <v>2263</v>
      </c>
      <c r="M6" s="360"/>
      <c r="N6" s="361"/>
      <c r="O6" s="361"/>
      <c r="P6" s="356"/>
    </row>
    <row r="7" spans="1:16" customFormat="1" hidden="1" x14ac:dyDescent="0.2">
      <c r="A7" s="88" t="s">
        <v>1110</v>
      </c>
      <c r="B7" s="317" t="str">
        <f t="shared" si="0"/>
        <v>►</v>
      </c>
      <c r="C7" s="427" t="s">
        <v>4896</v>
      </c>
      <c r="D7" s="427" t="s">
        <v>4896</v>
      </c>
      <c r="E7" s="357" t="s">
        <v>3070</v>
      </c>
      <c r="F7" s="358" t="s">
        <v>4521</v>
      </c>
      <c r="G7" s="359" t="s">
        <v>1111</v>
      </c>
      <c r="H7" s="485"/>
      <c r="I7" s="359" t="str">
        <f t="shared" si="1"/>
        <v>CAH_SENIOR_InEnq</v>
      </c>
      <c r="J7" s="359" t="s">
        <v>2258</v>
      </c>
      <c r="K7" s="359" t="s">
        <v>2259</v>
      </c>
      <c r="L7" s="359" t="s">
        <v>2264</v>
      </c>
      <c r="M7" s="360" t="s">
        <v>1112</v>
      </c>
      <c r="N7" s="361" t="s">
        <v>1113</v>
      </c>
      <c r="O7" s="361" t="s">
        <v>7</v>
      </c>
      <c r="P7" s="361" t="s">
        <v>7</v>
      </c>
    </row>
    <row r="8" spans="1:16" customFormat="1" hidden="1" x14ac:dyDescent="0.2">
      <c r="A8" s="98" t="s">
        <v>1114</v>
      </c>
      <c r="B8" s="317" t="str">
        <f t="shared" si="0"/>
        <v>►</v>
      </c>
      <c r="C8" s="427" t="s">
        <v>4896</v>
      </c>
      <c r="D8" s="427" t="s">
        <v>4896</v>
      </c>
      <c r="E8" s="357" t="s">
        <v>3065</v>
      </c>
      <c r="F8" s="358" t="s">
        <v>4522</v>
      </c>
      <c r="G8" s="359" t="s">
        <v>1115</v>
      </c>
      <c r="H8" s="485"/>
      <c r="I8" s="359" t="str">
        <f t="shared" si="1"/>
        <v>CAH_SENIOR_DtEntr</v>
      </c>
      <c r="J8" s="359" t="s">
        <v>2258</v>
      </c>
      <c r="K8" s="487" t="s">
        <v>2259</v>
      </c>
      <c r="L8" s="359" t="s">
        <v>2265</v>
      </c>
      <c r="M8" s="360" t="s">
        <v>1116</v>
      </c>
      <c r="N8" s="361" t="s">
        <v>1117</v>
      </c>
      <c r="O8" s="361" t="s">
        <v>7</v>
      </c>
      <c r="P8" s="361" t="s">
        <v>7</v>
      </c>
    </row>
    <row r="9" spans="1:16" s="21" customFormat="1" hidden="1" x14ac:dyDescent="0.2">
      <c r="A9" s="88" t="s">
        <v>1118</v>
      </c>
      <c r="B9" s="317" t="str">
        <f t="shared" si="0"/>
        <v>►</v>
      </c>
      <c r="C9" s="427" t="s">
        <v>4896</v>
      </c>
      <c r="D9" s="427" t="s">
        <v>4896</v>
      </c>
      <c r="E9" s="501" t="s">
        <v>1119</v>
      </c>
      <c r="F9" s="509" t="s">
        <v>4523</v>
      </c>
      <c r="G9" s="536" t="s">
        <v>2255</v>
      </c>
      <c r="H9" s="511"/>
      <c r="I9" s="510" t="str">
        <f t="shared" si="1"/>
        <v>CAH_SENIOR_Hentr</v>
      </c>
      <c r="J9" s="512" t="s">
        <v>2258</v>
      </c>
      <c r="K9" s="512" t="s">
        <v>2259</v>
      </c>
      <c r="L9" s="512" t="s">
        <v>2266</v>
      </c>
      <c r="M9" s="502"/>
      <c r="N9" s="513" t="s">
        <v>1120</v>
      </c>
      <c r="O9" s="513" t="s">
        <v>7</v>
      </c>
      <c r="P9" s="513" t="s">
        <v>7</v>
      </c>
    </row>
    <row r="10" spans="1:16" customFormat="1" hidden="1" x14ac:dyDescent="0.2">
      <c r="A10" s="88" t="s">
        <v>1121</v>
      </c>
      <c r="B10" s="508" t="str">
        <f t="shared" si="0"/>
        <v>►</v>
      </c>
      <c r="C10" s="430" t="s">
        <v>4896</v>
      </c>
      <c r="D10" s="430" t="s">
        <v>4896</v>
      </c>
      <c r="E10" s="503" t="s">
        <v>1122</v>
      </c>
      <c r="F10" s="503" t="s">
        <v>4388</v>
      </c>
      <c r="G10" s="505" t="s">
        <v>1123</v>
      </c>
      <c r="H10" s="506"/>
      <c r="I10" s="505" t="str">
        <f t="shared" si="1"/>
        <v>CAH_SENIOR_Sex</v>
      </c>
      <c r="J10" s="505" t="s">
        <v>2258</v>
      </c>
      <c r="K10" s="505" t="s">
        <v>2259</v>
      </c>
      <c r="L10" s="505" t="s">
        <v>2267</v>
      </c>
      <c r="M10" s="360" t="s">
        <v>1124</v>
      </c>
      <c r="N10" s="507" t="s">
        <v>1125</v>
      </c>
      <c r="O10" s="507" t="s">
        <v>7</v>
      </c>
      <c r="P10" s="507" t="s">
        <v>7</v>
      </c>
    </row>
    <row r="11" spans="1:16" customFormat="1" hidden="1" x14ac:dyDescent="0.2">
      <c r="A11" s="88" t="s">
        <v>1126</v>
      </c>
      <c r="B11" s="318" t="str">
        <f t="shared" si="0"/>
        <v>►</v>
      </c>
      <c r="C11" s="428" t="s">
        <v>4896</v>
      </c>
      <c r="D11" s="428" t="s">
        <v>4896</v>
      </c>
      <c r="E11" s="357" t="s">
        <v>1127</v>
      </c>
      <c r="F11" s="358" t="s">
        <v>3973</v>
      </c>
      <c r="G11" s="359" t="s">
        <v>1128</v>
      </c>
      <c r="H11" s="485"/>
      <c r="I11" s="359" t="str">
        <f t="shared" si="1"/>
        <v>CAH_SENIOR_DtNais</v>
      </c>
      <c r="J11" s="359" t="s">
        <v>2258</v>
      </c>
      <c r="K11" s="359" t="s">
        <v>2259</v>
      </c>
      <c r="L11" s="359" t="s">
        <v>2268</v>
      </c>
      <c r="M11" s="360" t="s">
        <v>1129</v>
      </c>
      <c r="N11" s="361" t="s">
        <v>1130</v>
      </c>
      <c r="O11" s="361" t="s">
        <v>7</v>
      </c>
      <c r="P11" s="361" t="s">
        <v>7</v>
      </c>
    </row>
    <row r="12" spans="1:16" x14ac:dyDescent="0.2">
      <c r="A12" s="88" t="s">
        <v>1131</v>
      </c>
      <c r="B12" s="869" t="str">
        <f t="shared" si="0"/>
        <v>►</v>
      </c>
      <c r="C12" s="870"/>
      <c r="D12" s="870"/>
      <c r="E12" s="840" t="s">
        <v>3025</v>
      </c>
      <c r="F12" s="840" t="s">
        <v>4524</v>
      </c>
      <c r="G12" s="871" t="s">
        <v>2256</v>
      </c>
      <c r="H12" s="872"/>
      <c r="I12" s="871" t="str">
        <f t="shared" si="1"/>
        <v>CAH_SENIOR_CompFrancais</v>
      </c>
      <c r="J12" s="871" t="s">
        <v>2258</v>
      </c>
      <c r="K12" s="871" t="s">
        <v>2259</v>
      </c>
      <c r="L12" s="871" t="s">
        <v>2269</v>
      </c>
      <c r="M12" s="873"/>
      <c r="N12" s="874" t="s">
        <v>1132</v>
      </c>
      <c r="O12" s="874" t="s">
        <v>7</v>
      </c>
      <c r="P12" s="874" t="s">
        <v>7</v>
      </c>
    </row>
    <row r="13" spans="1:16" x14ac:dyDescent="0.2">
      <c r="A13" s="88" t="s">
        <v>1133</v>
      </c>
      <c r="B13" s="869" t="str">
        <f t="shared" si="0"/>
        <v>►</v>
      </c>
      <c r="C13" s="870"/>
      <c r="D13" s="870"/>
      <c r="E13" s="840" t="s">
        <v>1134</v>
      </c>
      <c r="F13" s="840" t="s">
        <v>4525</v>
      </c>
      <c r="G13" s="871" t="s">
        <v>1135</v>
      </c>
      <c r="H13" s="872"/>
      <c r="I13" s="871" t="str">
        <f t="shared" si="1"/>
        <v>CAH_SENIOR_PrefMan</v>
      </c>
      <c r="J13" s="871" t="s">
        <v>2258</v>
      </c>
      <c r="K13" s="871" t="s">
        <v>2259</v>
      </c>
      <c r="L13" s="871" t="s">
        <v>2270</v>
      </c>
      <c r="M13" s="873" t="s">
        <v>1136</v>
      </c>
      <c r="N13" s="874" t="s">
        <v>1137</v>
      </c>
      <c r="O13" s="874" t="s">
        <v>7</v>
      </c>
      <c r="P13" s="874" t="s">
        <v>7</v>
      </c>
    </row>
    <row r="14" spans="1:16" customFormat="1" hidden="1" x14ac:dyDescent="0.2">
      <c r="A14" s="88" t="s">
        <v>1138</v>
      </c>
      <c r="B14" s="318" t="str">
        <f t="shared" si="0"/>
        <v>►</v>
      </c>
      <c r="C14" s="429" t="s">
        <v>4896</v>
      </c>
      <c r="D14" s="429" t="s">
        <v>4896</v>
      </c>
      <c r="E14" s="357" t="s">
        <v>3082</v>
      </c>
      <c r="F14" s="358" t="s">
        <v>4526</v>
      </c>
      <c r="G14" s="359" t="s">
        <v>4685</v>
      </c>
      <c r="H14" s="485"/>
      <c r="I14" s="359" t="str">
        <f t="shared" si="1"/>
        <v>CAH_SENIOR_JamApp</v>
      </c>
      <c r="J14" s="359"/>
      <c r="K14" s="359" t="s">
        <v>2259</v>
      </c>
      <c r="L14" s="486" t="s">
        <v>2448</v>
      </c>
      <c r="M14" s="360" t="s">
        <v>1139</v>
      </c>
      <c r="N14" s="361"/>
      <c r="O14" s="361"/>
      <c r="P14" s="361"/>
    </row>
    <row r="15" spans="1:16" x14ac:dyDescent="0.2">
      <c r="A15" s="88" t="s">
        <v>1140</v>
      </c>
      <c r="B15" s="869" t="str">
        <f t="shared" si="0"/>
        <v>►</v>
      </c>
      <c r="C15" s="870"/>
      <c r="D15" s="870"/>
      <c r="E15" s="840" t="s">
        <v>3026</v>
      </c>
      <c r="F15" s="840" t="s">
        <v>5295</v>
      </c>
      <c r="G15" s="871" t="s">
        <v>2257</v>
      </c>
      <c r="H15" s="872"/>
      <c r="I15" s="871" t="str">
        <f t="shared" si="1"/>
        <v>CAH_SENIOR_Ajeun</v>
      </c>
      <c r="J15" s="871" t="s">
        <v>2258</v>
      </c>
      <c r="K15" s="871" t="s">
        <v>2259</v>
      </c>
      <c r="L15" s="871" t="s">
        <v>2271</v>
      </c>
      <c r="M15" s="873"/>
      <c r="N15" s="874" t="s">
        <v>1141</v>
      </c>
      <c r="O15" s="874" t="s">
        <v>7</v>
      </c>
      <c r="P15" s="874" t="s">
        <v>7</v>
      </c>
    </row>
    <row r="16" spans="1:16" s="875" customFormat="1" ht="15.75" x14ac:dyDescent="0.2">
      <c r="A16" s="88" t="s">
        <v>4901</v>
      </c>
      <c r="B16" s="869" t="str">
        <f t="shared" ref="B16:B21" si="2">IF(ISERROR(LOOKUP(A16,TABLE,SIGNE)),"",(LOOKUP(A16,TABLE,SIGNE)))</f>
        <v>◄►</v>
      </c>
      <c r="C16" s="870"/>
      <c r="D16" s="870"/>
      <c r="E16" s="841" t="s">
        <v>1142</v>
      </c>
      <c r="F16" s="841" t="s">
        <v>2031</v>
      </c>
      <c r="G16" s="841" t="s">
        <v>2448</v>
      </c>
      <c r="H16" s="841"/>
      <c r="I16" s="841" t="str">
        <f t="shared" si="1"/>
        <v/>
      </c>
      <c r="J16" s="841"/>
      <c r="K16" s="841"/>
      <c r="L16" s="841"/>
      <c r="M16" s="842"/>
      <c r="N16" s="842"/>
      <c r="O16" s="842"/>
      <c r="P16" s="842"/>
    </row>
    <row r="17" spans="1:16" customFormat="1" hidden="1" x14ac:dyDescent="0.2">
      <c r="A17" s="88" t="s">
        <v>454</v>
      </c>
      <c r="B17" s="318" t="str">
        <f t="shared" si="2"/>
        <v>►</v>
      </c>
      <c r="C17" s="428" t="s">
        <v>4896</v>
      </c>
      <c r="D17" s="428" t="s">
        <v>4896</v>
      </c>
      <c r="E17" s="357" t="s">
        <v>1143</v>
      </c>
      <c r="F17" s="358" t="s">
        <v>4517</v>
      </c>
      <c r="G17" s="359" t="s">
        <v>2447</v>
      </c>
      <c r="H17" s="485"/>
      <c r="I17" s="359" t="str">
        <f t="shared" si="1"/>
        <v>CAH_SENIOR_id</v>
      </c>
      <c r="J17" s="359"/>
      <c r="K17" s="359" t="s">
        <v>2272</v>
      </c>
      <c r="L17" s="359" t="s">
        <v>2260</v>
      </c>
      <c r="M17" s="360"/>
      <c r="N17" s="361"/>
      <c r="O17" s="361"/>
      <c r="P17" s="361"/>
    </row>
    <row r="18" spans="1:16" customFormat="1" hidden="1" x14ac:dyDescent="0.2">
      <c r="A18" s="88" t="s">
        <v>454</v>
      </c>
      <c r="B18" s="318" t="str">
        <f t="shared" si="2"/>
        <v>►</v>
      </c>
      <c r="C18" s="428" t="s">
        <v>4896</v>
      </c>
      <c r="D18" s="428" t="s">
        <v>4896</v>
      </c>
      <c r="E18" s="357" t="s">
        <v>3077</v>
      </c>
      <c r="F18" s="358" t="s">
        <v>4519</v>
      </c>
      <c r="G18" s="486" t="s">
        <v>2448</v>
      </c>
      <c r="H18" s="486"/>
      <c r="I18" s="486" t="str">
        <f t="shared" si="1"/>
        <v/>
      </c>
      <c r="J18" s="486"/>
      <c r="K18" s="359" t="s">
        <v>2272</v>
      </c>
      <c r="L18" s="359" t="s">
        <v>2262</v>
      </c>
      <c r="M18" s="360"/>
      <c r="N18" s="361"/>
      <c r="O18" s="361"/>
      <c r="P18" s="361"/>
    </row>
    <row r="19" spans="1:16" customFormat="1" hidden="1" x14ac:dyDescent="0.2">
      <c r="A19" s="88" t="s">
        <v>454</v>
      </c>
      <c r="B19" s="318" t="str">
        <f t="shared" si="2"/>
        <v>►</v>
      </c>
      <c r="C19" s="428" t="s">
        <v>4896</v>
      </c>
      <c r="D19" s="428" t="s">
        <v>4896</v>
      </c>
      <c r="E19" s="357" t="s">
        <v>1144</v>
      </c>
      <c r="F19" s="358" t="s">
        <v>4527</v>
      </c>
      <c r="G19" s="359" t="s">
        <v>2449</v>
      </c>
      <c r="H19" s="485"/>
      <c r="I19" s="359" t="str">
        <f t="shared" si="1"/>
        <v>CAH_SENIOR_DiplPres</v>
      </c>
      <c r="J19" s="359" t="s">
        <v>2258</v>
      </c>
      <c r="K19" s="359" t="s">
        <v>2272</v>
      </c>
      <c r="L19" s="359" t="s">
        <v>2273</v>
      </c>
      <c r="M19" s="360"/>
      <c r="N19" s="361"/>
      <c r="O19" s="361"/>
      <c r="P19" s="361"/>
    </row>
    <row r="20" spans="1:16" customFormat="1" hidden="1" x14ac:dyDescent="0.2">
      <c r="A20" s="88" t="s">
        <v>454</v>
      </c>
      <c r="B20" s="318" t="str">
        <f t="shared" si="2"/>
        <v>►</v>
      </c>
      <c r="C20" s="428" t="s">
        <v>4896</v>
      </c>
      <c r="D20" s="428" t="s">
        <v>4896</v>
      </c>
      <c r="E20" s="357" t="s">
        <v>1145</v>
      </c>
      <c r="F20" s="358" t="s">
        <v>4528</v>
      </c>
      <c r="G20" s="359" t="s">
        <v>2450</v>
      </c>
      <c r="H20" s="485"/>
      <c r="I20" s="359" t="str">
        <f t="shared" si="1"/>
        <v>CAH_SENIOR_ProfPres</v>
      </c>
      <c r="J20" s="359" t="s">
        <v>2258</v>
      </c>
      <c r="K20" s="359" t="s">
        <v>2272</v>
      </c>
      <c r="L20" s="359" t="s">
        <v>2274</v>
      </c>
      <c r="M20" s="360"/>
      <c r="N20" s="361"/>
      <c r="O20" s="361"/>
      <c r="P20" s="361"/>
    </row>
    <row r="21" spans="1:16" x14ac:dyDescent="0.2">
      <c r="A21" s="88" t="s">
        <v>454</v>
      </c>
      <c r="B21" s="876" t="str">
        <f t="shared" si="2"/>
        <v>►</v>
      </c>
      <c r="C21" s="877" t="str">
        <f>IF(C16="x","x","")</f>
        <v/>
      </c>
      <c r="D21" s="877" t="str">
        <f>IF(D16="x","x","")</f>
        <v/>
      </c>
      <c r="E21" s="840" t="s">
        <v>3024</v>
      </c>
      <c r="F21" s="840" t="s">
        <v>4529</v>
      </c>
      <c r="G21" s="871" t="s">
        <v>2448</v>
      </c>
      <c r="H21" s="872"/>
      <c r="I21" s="871" t="str">
        <f t="shared" si="1"/>
        <v/>
      </c>
      <c r="J21" s="871"/>
      <c r="K21" s="871"/>
      <c r="L21" s="871"/>
      <c r="M21" s="873"/>
      <c r="N21" s="874" t="s">
        <v>7</v>
      </c>
      <c r="O21" s="874" t="s">
        <v>1146</v>
      </c>
      <c r="P21" s="874" t="s">
        <v>7</v>
      </c>
    </row>
    <row r="22" spans="1:16" x14ac:dyDescent="0.2">
      <c r="A22" s="89" t="s">
        <v>1147</v>
      </c>
      <c r="B22" s="876" t="str">
        <f t="shared" si="0"/>
        <v>&gt;</v>
      </c>
      <c r="C22" s="877" t="str">
        <f t="shared" ref="C22:C27" si="3">IF($C$21="x","+","")</f>
        <v/>
      </c>
      <c r="D22" s="877" t="str">
        <f t="shared" ref="D22:D27" si="4">IF($D$21="x","+","")</f>
        <v/>
      </c>
      <c r="E22" s="843" t="s">
        <v>3030</v>
      </c>
      <c r="F22" s="843" t="s">
        <v>4530</v>
      </c>
      <c r="G22" s="871" t="s">
        <v>2451</v>
      </c>
      <c r="H22" s="872"/>
      <c r="I22" s="871" t="str">
        <f t="shared" si="1"/>
        <v>CAH_SENIOR_MemSpt1</v>
      </c>
      <c r="J22" s="871" t="s">
        <v>2258</v>
      </c>
      <c r="K22" s="871" t="s">
        <v>2272</v>
      </c>
      <c r="L22" s="871" t="s">
        <v>2275</v>
      </c>
      <c r="M22" s="873"/>
      <c r="N22" s="874" t="s">
        <v>1148</v>
      </c>
      <c r="O22" s="874" t="s">
        <v>7</v>
      </c>
      <c r="P22" s="874" t="s">
        <v>7</v>
      </c>
    </row>
    <row r="23" spans="1:16" x14ac:dyDescent="0.2">
      <c r="A23" s="89" t="s">
        <v>1149</v>
      </c>
      <c r="B23" s="876" t="str">
        <f t="shared" si="0"/>
        <v>&gt;</v>
      </c>
      <c r="C23" s="877" t="str">
        <f t="shared" si="3"/>
        <v/>
      </c>
      <c r="D23" s="877" t="str">
        <f t="shared" si="4"/>
        <v/>
      </c>
      <c r="E23" s="843" t="s">
        <v>3031</v>
      </c>
      <c r="F23" s="843" t="s">
        <v>4531</v>
      </c>
      <c r="G23" s="871" t="s">
        <v>2452</v>
      </c>
      <c r="H23" s="872"/>
      <c r="I23" s="871" t="str">
        <f t="shared" si="1"/>
        <v>CAH_SENIOR_MemSpt2</v>
      </c>
      <c r="J23" s="871" t="s">
        <v>2258</v>
      </c>
      <c r="K23" s="871" t="s">
        <v>2272</v>
      </c>
      <c r="L23" s="871" t="s">
        <v>2276</v>
      </c>
      <c r="M23" s="873"/>
      <c r="N23" s="874" t="s">
        <v>1150</v>
      </c>
      <c r="O23" s="874" t="s">
        <v>7</v>
      </c>
      <c r="P23" s="874" t="s">
        <v>7</v>
      </c>
    </row>
    <row r="24" spans="1:16" x14ac:dyDescent="0.2">
      <c r="A24" s="89" t="s">
        <v>1151</v>
      </c>
      <c r="B24" s="876" t="str">
        <f t="shared" si="0"/>
        <v>&gt;</v>
      </c>
      <c r="C24" s="877" t="str">
        <f t="shared" si="3"/>
        <v/>
      </c>
      <c r="D24" s="877" t="str">
        <f t="shared" si="4"/>
        <v/>
      </c>
      <c r="E24" s="843" t="s">
        <v>3032</v>
      </c>
      <c r="F24" s="843" t="s">
        <v>4532</v>
      </c>
      <c r="G24" s="871" t="s">
        <v>2453</v>
      </c>
      <c r="H24" s="872"/>
      <c r="I24" s="871" t="str">
        <f t="shared" si="1"/>
        <v>CAH_SENIOR_MemSpt3</v>
      </c>
      <c r="J24" s="871" t="s">
        <v>2258</v>
      </c>
      <c r="K24" s="871" t="s">
        <v>2272</v>
      </c>
      <c r="L24" s="871" t="s">
        <v>2277</v>
      </c>
      <c r="M24" s="873"/>
      <c r="N24" s="874" t="s">
        <v>1152</v>
      </c>
      <c r="O24" s="874" t="s">
        <v>7</v>
      </c>
      <c r="P24" s="874" t="s">
        <v>7</v>
      </c>
    </row>
    <row r="25" spans="1:16" x14ac:dyDescent="0.2">
      <c r="A25" s="89" t="s">
        <v>1153</v>
      </c>
      <c r="B25" s="876" t="str">
        <f t="shared" si="0"/>
        <v>&gt;</v>
      </c>
      <c r="C25" s="877" t="str">
        <f t="shared" si="3"/>
        <v/>
      </c>
      <c r="D25" s="877" t="str">
        <f t="shared" si="4"/>
        <v/>
      </c>
      <c r="E25" s="843" t="s">
        <v>3033</v>
      </c>
      <c r="F25" s="843" t="s">
        <v>4533</v>
      </c>
      <c r="G25" s="871" t="s">
        <v>2454</v>
      </c>
      <c r="H25" s="872"/>
      <c r="I25" s="871" t="str">
        <f t="shared" si="1"/>
        <v>CAH_SENIOR_MemSpt4</v>
      </c>
      <c r="J25" s="871" t="s">
        <v>2258</v>
      </c>
      <c r="K25" s="871" t="s">
        <v>2272</v>
      </c>
      <c r="L25" s="871" t="s">
        <v>2278</v>
      </c>
      <c r="M25" s="873"/>
      <c r="N25" s="874" t="s">
        <v>1154</v>
      </c>
      <c r="O25" s="874" t="s">
        <v>7</v>
      </c>
      <c r="P25" s="874" t="s">
        <v>7</v>
      </c>
    </row>
    <row r="26" spans="1:16" x14ac:dyDescent="0.2">
      <c r="A26" s="89" t="s">
        <v>1155</v>
      </c>
      <c r="B26" s="876" t="str">
        <f t="shared" si="0"/>
        <v>&gt;</v>
      </c>
      <c r="C26" s="877" t="str">
        <f t="shared" si="3"/>
        <v/>
      </c>
      <c r="D26" s="877" t="str">
        <f t="shared" si="4"/>
        <v/>
      </c>
      <c r="E26" s="843" t="s">
        <v>3034</v>
      </c>
      <c r="F26" s="843" t="s">
        <v>4534</v>
      </c>
      <c r="G26" s="871" t="s">
        <v>2455</v>
      </c>
      <c r="H26" s="872"/>
      <c r="I26" s="871" t="str">
        <f t="shared" si="1"/>
        <v>CAH_SENIOR_MemSpt5</v>
      </c>
      <c r="J26" s="871" t="s">
        <v>2258</v>
      </c>
      <c r="K26" s="871" t="s">
        <v>2272</v>
      </c>
      <c r="L26" s="871" t="s">
        <v>2279</v>
      </c>
      <c r="M26" s="873"/>
      <c r="N26" s="874" t="s">
        <v>1156</v>
      </c>
      <c r="O26" s="874" t="s">
        <v>7</v>
      </c>
      <c r="P26" s="874" t="s">
        <v>7</v>
      </c>
    </row>
    <row r="27" spans="1:16" x14ac:dyDescent="0.2">
      <c r="A27" s="89" t="s">
        <v>1157</v>
      </c>
      <c r="B27" s="876" t="str">
        <f t="shared" si="0"/>
        <v>&gt;</v>
      </c>
      <c r="C27" s="877" t="str">
        <f t="shared" si="3"/>
        <v/>
      </c>
      <c r="D27" s="877" t="str">
        <f t="shared" si="4"/>
        <v/>
      </c>
      <c r="E27" s="843" t="s">
        <v>3035</v>
      </c>
      <c r="F27" s="843" t="s">
        <v>4535</v>
      </c>
      <c r="G27" s="871" t="s">
        <v>2456</v>
      </c>
      <c r="H27" s="872"/>
      <c r="I27" s="871" t="str">
        <f t="shared" si="1"/>
        <v>CAH_SENIOR_MemSpt6</v>
      </c>
      <c r="J27" s="871" t="s">
        <v>2258</v>
      </c>
      <c r="K27" s="871" t="s">
        <v>2272</v>
      </c>
      <c r="L27" s="871" t="s">
        <v>2280</v>
      </c>
      <c r="M27" s="873"/>
      <c r="N27" s="874" t="s">
        <v>1158</v>
      </c>
      <c r="O27" s="874" t="s">
        <v>7</v>
      </c>
      <c r="P27" s="874" t="s">
        <v>7</v>
      </c>
    </row>
    <row r="28" spans="1:16" ht="22.5" x14ac:dyDescent="0.2">
      <c r="A28" s="88" t="s">
        <v>1159</v>
      </c>
      <c r="B28" s="876" t="str">
        <f t="shared" si="0"/>
        <v>►</v>
      </c>
      <c r="C28" s="877" t="str">
        <f t="shared" ref="C28:C34" si="5">IF($C$16="x","x","")</f>
        <v/>
      </c>
      <c r="D28" s="877" t="str">
        <f t="shared" ref="D28:D34" si="6">IF($D$21="x","x","")</f>
        <v/>
      </c>
      <c r="E28" s="840" t="s">
        <v>3027</v>
      </c>
      <c r="F28" s="840" t="s">
        <v>4536</v>
      </c>
      <c r="G28" s="871" t="s">
        <v>2457</v>
      </c>
      <c r="H28" s="872"/>
      <c r="I28" s="871" t="str">
        <f t="shared" si="1"/>
        <v>CAH_SENIOR_MemSptMed</v>
      </c>
      <c r="J28" s="871" t="s">
        <v>2258</v>
      </c>
      <c r="K28" s="871" t="s">
        <v>2272</v>
      </c>
      <c r="L28" s="871" t="s">
        <v>2281</v>
      </c>
      <c r="M28" s="873"/>
      <c r="N28" s="874" t="s">
        <v>1160</v>
      </c>
      <c r="O28" s="874" t="s">
        <v>7</v>
      </c>
      <c r="P28" s="874" t="s">
        <v>7</v>
      </c>
    </row>
    <row r="29" spans="1:16" x14ac:dyDescent="0.2">
      <c r="A29" s="88" t="s">
        <v>1161</v>
      </c>
      <c r="B29" s="876" t="str">
        <f t="shared" si="0"/>
        <v>►</v>
      </c>
      <c r="C29" s="877" t="str">
        <f t="shared" si="5"/>
        <v/>
      </c>
      <c r="D29" s="877" t="str">
        <f t="shared" si="6"/>
        <v/>
      </c>
      <c r="E29" s="840" t="s">
        <v>3028</v>
      </c>
      <c r="F29" s="840" t="s">
        <v>4537</v>
      </c>
      <c r="G29" s="871" t="s">
        <v>2458</v>
      </c>
      <c r="H29" s="872"/>
      <c r="I29" s="871" t="str">
        <f t="shared" si="1"/>
        <v>CAH_SENIOR_MemTest</v>
      </c>
      <c r="J29" s="871" t="s">
        <v>2258</v>
      </c>
      <c r="K29" s="871" t="s">
        <v>2272</v>
      </c>
      <c r="L29" s="871" t="s">
        <v>2282</v>
      </c>
      <c r="M29" s="873"/>
      <c r="N29" s="874" t="s">
        <v>1162</v>
      </c>
      <c r="O29" s="874" t="s">
        <v>7</v>
      </c>
      <c r="P29" s="874" t="s">
        <v>7</v>
      </c>
    </row>
    <row r="30" spans="1:16" x14ac:dyDescent="0.2">
      <c r="A30" s="88" t="s">
        <v>1163</v>
      </c>
      <c r="B30" s="876" t="str">
        <f t="shared" si="0"/>
        <v>►</v>
      </c>
      <c r="C30" s="877" t="str">
        <f t="shared" si="5"/>
        <v/>
      </c>
      <c r="D30" s="877" t="str">
        <f t="shared" si="6"/>
        <v/>
      </c>
      <c r="E30" s="840" t="s">
        <v>3029</v>
      </c>
      <c r="F30" s="840" t="s">
        <v>4538</v>
      </c>
      <c r="G30" s="871" t="s">
        <v>2459</v>
      </c>
      <c r="H30" s="872"/>
      <c r="I30" s="871" t="str">
        <f t="shared" si="1"/>
        <v>CAH_SENIOR_EquilTb</v>
      </c>
      <c r="J30" s="871" t="s">
        <v>2258</v>
      </c>
      <c r="K30" s="871" t="s">
        <v>2272</v>
      </c>
      <c r="L30" s="871" t="s">
        <v>2283</v>
      </c>
      <c r="M30" s="873"/>
      <c r="N30" s="874" t="s">
        <v>1164</v>
      </c>
      <c r="O30" s="874" t="s">
        <v>7</v>
      </c>
      <c r="P30" s="874" t="s">
        <v>7</v>
      </c>
    </row>
    <row r="31" spans="1:16" ht="22.5" x14ac:dyDescent="0.2">
      <c r="A31" s="88" t="s">
        <v>454</v>
      </c>
      <c r="B31" s="876" t="str">
        <f>IF(ISERROR(LOOKUP(A31,TABLE,SIGNE)),"",(LOOKUP(A31,TABLE,SIGNE)))</f>
        <v>►</v>
      </c>
      <c r="C31" s="877" t="str">
        <f t="shared" si="5"/>
        <v/>
      </c>
      <c r="D31" s="877" t="str">
        <f t="shared" si="6"/>
        <v/>
      </c>
      <c r="E31" s="840" t="s">
        <v>4539</v>
      </c>
      <c r="F31" s="843" t="s">
        <v>4540</v>
      </c>
      <c r="G31" s="871" t="s">
        <v>2460</v>
      </c>
      <c r="H31" s="872"/>
      <c r="I31" s="871" t="str">
        <f t="shared" si="1"/>
        <v>CAH_SENIOR_Chut12MGliss</v>
      </c>
      <c r="J31" s="871" t="s">
        <v>2258</v>
      </c>
      <c r="K31" s="871" t="s">
        <v>2272</v>
      </c>
      <c r="L31" s="871" t="s">
        <v>2284</v>
      </c>
      <c r="M31" s="873"/>
      <c r="N31" s="874" t="s">
        <v>1165</v>
      </c>
      <c r="O31" s="874" t="s">
        <v>7</v>
      </c>
      <c r="P31" s="874" t="s">
        <v>7</v>
      </c>
    </row>
    <row r="32" spans="1:16" ht="22.5" x14ac:dyDescent="0.2">
      <c r="A32" s="88" t="s">
        <v>454</v>
      </c>
      <c r="B32" s="876" t="str">
        <f>IF(ISERROR(LOOKUP(A32,TABLE,SIGNE)),"",(LOOKUP(A32,TABLE,SIGNE)))</f>
        <v>►</v>
      </c>
      <c r="C32" s="877" t="str">
        <f t="shared" si="5"/>
        <v/>
      </c>
      <c r="D32" s="877" t="str">
        <f t="shared" si="6"/>
        <v/>
      </c>
      <c r="E32" s="840" t="s">
        <v>4541</v>
      </c>
      <c r="F32" s="843" t="s">
        <v>5220</v>
      </c>
      <c r="G32" s="871" t="s">
        <v>2461</v>
      </c>
      <c r="H32" s="872"/>
      <c r="I32" s="871" t="str">
        <f t="shared" si="1"/>
        <v>CAH_SENIOR_Chut12MEscal</v>
      </c>
      <c r="J32" s="871" t="s">
        <v>2258</v>
      </c>
      <c r="K32" s="871" t="s">
        <v>2272</v>
      </c>
      <c r="L32" s="871" t="s">
        <v>2285</v>
      </c>
      <c r="M32" s="873"/>
      <c r="N32" s="874" t="s">
        <v>1166</v>
      </c>
      <c r="O32" s="874" t="s">
        <v>7</v>
      </c>
      <c r="P32" s="874" t="s">
        <v>7</v>
      </c>
    </row>
    <row r="33" spans="1:16" ht="22.5" x14ac:dyDescent="0.2">
      <c r="A33" s="88" t="s">
        <v>454</v>
      </c>
      <c r="B33" s="876" t="str">
        <f>IF(ISERROR(LOOKUP(A33,TABLE,SIGNE)),"",(LOOKUP(A33,TABLE,SIGNE)))</f>
        <v>►</v>
      </c>
      <c r="C33" s="877" t="str">
        <f t="shared" si="5"/>
        <v/>
      </c>
      <c r="D33" s="877" t="str">
        <f t="shared" si="6"/>
        <v/>
      </c>
      <c r="E33" s="840" t="s">
        <v>4542</v>
      </c>
      <c r="F33" s="843" t="s">
        <v>4543</v>
      </c>
      <c r="G33" s="871" t="s">
        <v>2462</v>
      </c>
      <c r="H33" s="872"/>
      <c r="I33" s="871" t="str">
        <f t="shared" si="1"/>
        <v>CAH_SENIOR_Chut12MHaut</v>
      </c>
      <c r="J33" s="871" t="s">
        <v>2258</v>
      </c>
      <c r="K33" s="871" t="s">
        <v>2272</v>
      </c>
      <c r="L33" s="871" t="s">
        <v>2286</v>
      </c>
      <c r="M33" s="873"/>
      <c r="N33" s="874" t="s">
        <v>1167</v>
      </c>
      <c r="O33" s="874" t="s">
        <v>7</v>
      </c>
      <c r="P33" s="874" t="s">
        <v>7</v>
      </c>
    </row>
    <row r="34" spans="1:16" ht="22.5" x14ac:dyDescent="0.2">
      <c r="A34" s="88" t="s">
        <v>1168</v>
      </c>
      <c r="B34" s="876" t="str">
        <f t="shared" si="0"/>
        <v>►</v>
      </c>
      <c r="C34" s="877" t="str">
        <f t="shared" si="5"/>
        <v/>
      </c>
      <c r="D34" s="877" t="str">
        <f t="shared" si="6"/>
        <v/>
      </c>
      <c r="E34" s="840" t="s">
        <v>1169</v>
      </c>
      <c r="F34" s="840" t="s">
        <v>4544</v>
      </c>
      <c r="G34" s="871" t="s">
        <v>2463</v>
      </c>
      <c r="H34" s="872"/>
      <c r="I34" s="871" t="str">
        <f t="shared" si="1"/>
        <v>CAH_SENIOR_Chut12MNb</v>
      </c>
      <c r="J34" s="871" t="s">
        <v>2258</v>
      </c>
      <c r="K34" s="871" t="s">
        <v>2272</v>
      </c>
      <c r="L34" s="871" t="s">
        <v>2287</v>
      </c>
      <c r="M34" s="873"/>
      <c r="N34" s="874" t="s">
        <v>1170</v>
      </c>
      <c r="O34" s="874" t="s">
        <v>7</v>
      </c>
      <c r="P34" s="874" t="s">
        <v>7</v>
      </c>
    </row>
    <row r="35" spans="1:16" ht="15.75" x14ac:dyDescent="0.2">
      <c r="A35" s="88"/>
      <c r="B35" s="869" t="str">
        <f t="shared" si="0"/>
        <v/>
      </c>
      <c r="C35" s="844"/>
      <c r="D35" s="844"/>
      <c r="E35" s="844" t="s">
        <v>5454</v>
      </c>
      <c r="F35" s="844" t="s">
        <v>5455</v>
      </c>
      <c r="G35" s="844"/>
      <c r="H35" s="844"/>
      <c r="I35" s="844"/>
      <c r="J35" s="844"/>
      <c r="K35" s="844"/>
      <c r="L35" s="844"/>
      <c r="M35" s="844"/>
      <c r="N35" s="844"/>
      <c r="O35" s="844"/>
      <c r="P35" s="844"/>
    </row>
    <row r="36" spans="1:16" s="875" customFormat="1" ht="15.75" x14ac:dyDescent="0.2">
      <c r="A36" s="88" t="s">
        <v>4901</v>
      </c>
      <c r="B36" s="869" t="str">
        <f t="shared" si="0"/>
        <v>◄►</v>
      </c>
      <c r="C36" s="878"/>
      <c r="D36" s="878"/>
      <c r="E36" s="841" t="s">
        <v>1171</v>
      </c>
      <c r="F36" s="841" t="s">
        <v>2032</v>
      </c>
      <c r="G36" s="841" t="s">
        <v>2448</v>
      </c>
      <c r="H36" s="841"/>
      <c r="I36" s="841" t="str">
        <f t="shared" si="1"/>
        <v/>
      </c>
      <c r="J36" s="841"/>
      <c r="K36" s="841"/>
      <c r="L36" s="841"/>
      <c r="M36" s="842"/>
      <c r="N36" s="842"/>
      <c r="O36" s="842"/>
      <c r="P36" s="842"/>
    </row>
    <row r="37" spans="1:16" ht="67.5" x14ac:dyDescent="0.2">
      <c r="A37" s="88" t="s">
        <v>1172</v>
      </c>
      <c r="B37" s="879" t="str">
        <f t="shared" si="0"/>
        <v>►</v>
      </c>
      <c r="C37" s="877" t="str">
        <f t="shared" ref="C37:C40" si="7">IF($C$36="x","+","")</f>
        <v/>
      </c>
      <c r="D37" s="877" t="str">
        <f>IF($D$36="x","+","")</f>
        <v/>
      </c>
      <c r="E37" s="840" t="s">
        <v>5297</v>
      </c>
      <c r="F37" s="840" t="s">
        <v>5296</v>
      </c>
      <c r="G37" s="871" t="s">
        <v>2464</v>
      </c>
      <c r="H37" s="872"/>
      <c r="I37" s="871" t="str">
        <f t="shared" si="1"/>
        <v>CAH_SENIOR_IADLTelep</v>
      </c>
      <c r="J37" s="871" t="s">
        <v>2258</v>
      </c>
      <c r="K37" s="871" t="s">
        <v>2272</v>
      </c>
      <c r="L37" s="871" t="s">
        <v>2288</v>
      </c>
      <c r="M37" s="873"/>
      <c r="N37" s="874" t="s">
        <v>1173</v>
      </c>
      <c r="O37" s="874" t="s">
        <v>7</v>
      </c>
      <c r="P37" s="874" t="s">
        <v>7</v>
      </c>
    </row>
    <row r="38" spans="1:16" ht="78.75" x14ac:dyDescent="0.2">
      <c r="A38" s="88" t="s">
        <v>1174</v>
      </c>
      <c r="B38" s="879" t="str">
        <f t="shared" si="0"/>
        <v>►</v>
      </c>
      <c r="C38" s="877" t="str">
        <f t="shared" si="7"/>
        <v/>
      </c>
      <c r="D38" s="877" t="str">
        <f>IF($D$36="x","+","")</f>
        <v/>
      </c>
      <c r="E38" s="840" t="s">
        <v>4545</v>
      </c>
      <c r="F38" s="840" t="s">
        <v>5218</v>
      </c>
      <c r="G38" s="871" t="s">
        <v>2465</v>
      </c>
      <c r="H38" s="872"/>
      <c r="I38" s="871" t="str">
        <f t="shared" si="1"/>
        <v>CAH_SENIOR_IADLTrans</v>
      </c>
      <c r="J38" s="871" t="s">
        <v>2258</v>
      </c>
      <c r="K38" s="871" t="s">
        <v>2272</v>
      </c>
      <c r="L38" s="871" t="s">
        <v>2289</v>
      </c>
      <c r="M38" s="873"/>
      <c r="N38" s="874" t="s">
        <v>1175</v>
      </c>
      <c r="O38" s="874" t="s">
        <v>7</v>
      </c>
      <c r="P38" s="874" t="s">
        <v>7</v>
      </c>
    </row>
    <row r="39" spans="1:16" ht="56.25" x14ac:dyDescent="0.2">
      <c r="A39" s="88" t="s">
        <v>1176</v>
      </c>
      <c r="B39" s="879" t="str">
        <f t="shared" si="0"/>
        <v>►</v>
      </c>
      <c r="C39" s="877" t="str">
        <f t="shared" si="7"/>
        <v/>
      </c>
      <c r="D39" s="877" t="str">
        <f>IF($D$36="x","+","")</f>
        <v/>
      </c>
      <c r="E39" s="840" t="s">
        <v>4546</v>
      </c>
      <c r="F39" s="840" t="s">
        <v>5219</v>
      </c>
      <c r="G39" s="871" t="s">
        <v>2466</v>
      </c>
      <c r="H39" s="872"/>
      <c r="I39" s="871" t="str">
        <f t="shared" si="1"/>
        <v>CAH_SENIOR_IADLMedic</v>
      </c>
      <c r="J39" s="871" t="s">
        <v>2258</v>
      </c>
      <c r="K39" s="871" t="s">
        <v>2272</v>
      </c>
      <c r="L39" s="871" t="s">
        <v>2290</v>
      </c>
      <c r="M39" s="873"/>
      <c r="N39" s="874" t="s">
        <v>1177</v>
      </c>
      <c r="O39" s="874" t="s">
        <v>7</v>
      </c>
      <c r="P39" s="874" t="s">
        <v>7</v>
      </c>
    </row>
    <row r="40" spans="1:16" ht="56.25" x14ac:dyDescent="0.2">
      <c r="A40" s="88" t="s">
        <v>1178</v>
      </c>
      <c r="B40" s="879" t="str">
        <f t="shared" si="0"/>
        <v>►</v>
      </c>
      <c r="C40" s="877" t="str">
        <f t="shared" si="7"/>
        <v/>
      </c>
      <c r="D40" s="877" t="str">
        <f>IF($D$36="x","+","")</f>
        <v/>
      </c>
      <c r="E40" s="840" t="s">
        <v>4547</v>
      </c>
      <c r="F40" s="840" t="s">
        <v>5221</v>
      </c>
      <c r="G40" s="871" t="s">
        <v>2467</v>
      </c>
      <c r="H40" s="872"/>
      <c r="I40" s="871" t="str">
        <f t="shared" si="1"/>
        <v>CAH_SENIOR_IADLBudge</v>
      </c>
      <c r="J40" s="871" t="s">
        <v>2258</v>
      </c>
      <c r="K40" s="871" t="s">
        <v>2272</v>
      </c>
      <c r="L40" s="871" t="s">
        <v>2291</v>
      </c>
      <c r="M40" s="873"/>
      <c r="N40" s="874" t="s">
        <v>1179</v>
      </c>
      <c r="O40" s="874" t="s">
        <v>7</v>
      </c>
      <c r="P40" s="874" t="s">
        <v>7</v>
      </c>
    </row>
    <row r="41" spans="1:16" ht="15.75" hidden="1" x14ac:dyDescent="0.2">
      <c r="A41" s="88" t="s">
        <v>10</v>
      </c>
      <c r="B41" s="869" t="str">
        <f t="shared" ref="B41:B73" si="8">IF(ISERROR(LOOKUP(A41,TABLE,SIGNE)),"",(LOOKUP(A41,TABLE,SIGNE)))</f>
        <v>◄►</v>
      </c>
      <c r="C41" s="429" t="s">
        <v>4896</v>
      </c>
      <c r="D41" s="429" t="s">
        <v>4896</v>
      </c>
      <c r="E41" s="841" t="s">
        <v>4892</v>
      </c>
      <c r="F41" s="841" t="s">
        <v>5263</v>
      </c>
      <c r="G41" s="841"/>
      <c r="H41" s="841"/>
      <c r="I41" s="841" t="str">
        <f t="shared" si="1"/>
        <v/>
      </c>
      <c r="J41" s="841"/>
      <c r="K41" s="841"/>
      <c r="L41" s="841"/>
      <c r="M41" s="842"/>
      <c r="N41" s="842"/>
      <c r="O41" s="842"/>
      <c r="P41" s="842"/>
    </row>
    <row r="42" spans="1:16" ht="22.5" hidden="1" x14ac:dyDescent="0.2">
      <c r="A42" s="88" t="s">
        <v>454</v>
      </c>
      <c r="B42" s="879" t="str">
        <f t="shared" si="8"/>
        <v>►</v>
      </c>
      <c r="C42" s="429" t="s">
        <v>4896</v>
      </c>
      <c r="D42" s="429" t="s">
        <v>4896</v>
      </c>
      <c r="E42" s="845" t="s">
        <v>4893</v>
      </c>
      <c r="F42" s="845" t="s">
        <v>4895</v>
      </c>
      <c r="G42" s="871" t="s">
        <v>5436</v>
      </c>
      <c r="H42" s="880"/>
      <c r="I42" s="871" t="str">
        <f t="shared" si="1"/>
        <v>CAH_SENIOR_IADLDeclarImpot</v>
      </c>
      <c r="J42" s="880"/>
      <c r="K42" s="880"/>
      <c r="L42" s="881"/>
      <c r="M42" s="874"/>
      <c r="N42" s="874"/>
      <c r="O42" s="874"/>
      <c r="P42" s="874" t="s">
        <v>7</v>
      </c>
    </row>
    <row r="43" spans="1:16" ht="22.5" hidden="1" x14ac:dyDescent="0.2">
      <c r="A43" s="88" t="s">
        <v>454</v>
      </c>
      <c r="B43" s="879" t="str">
        <f t="shared" si="8"/>
        <v>►</v>
      </c>
      <c r="C43" s="429" t="s">
        <v>4896</v>
      </c>
      <c r="D43" s="429" t="s">
        <v>4896</v>
      </c>
      <c r="E43" s="845" t="s">
        <v>4894</v>
      </c>
      <c r="F43" s="845" t="s">
        <v>5249</v>
      </c>
      <c r="G43" s="871" t="s">
        <v>5437</v>
      </c>
      <c r="H43" s="880"/>
      <c r="I43" s="871" t="str">
        <f t="shared" si="1"/>
        <v>CAH_SENIOR_IADLCartePaie</v>
      </c>
      <c r="J43" s="880"/>
      <c r="K43" s="881"/>
      <c r="L43" s="881"/>
      <c r="M43" s="882"/>
      <c r="N43" s="874"/>
      <c r="O43" s="874"/>
      <c r="P43" s="874" t="s">
        <v>7</v>
      </c>
    </row>
    <row r="44" spans="1:16" ht="15.75" x14ac:dyDescent="0.2">
      <c r="A44" s="88"/>
      <c r="B44" s="869" t="str">
        <f>IF(ISERROR(LOOKUP(#REF!,TABLE,SIGNE)),"",(LOOKUP(#REF!,TABLE,SIGNE)))</f>
        <v/>
      </c>
      <c r="C44" s="844"/>
      <c r="D44" s="844"/>
      <c r="E44" s="844" t="s">
        <v>5452</v>
      </c>
      <c r="F44" s="844" t="s">
        <v>5453</v>
      </c>
      <c r="G44" s="844"/>
      <c r="H44" s="844"/>
      <c r="I44" s="844"/>
      <c r="J44" s="844"/>
      <c r="K44" s="844"/>
      <c r="L44" s="844"/>
      <c r="M44" s="844"/>
      <c r="N44" s="844"/>
      <c r="O44" s="844"/>
      <c r="P44" s="844"/>
    </row>
    <row r="45" spans="1:16" s="875" customFormat="1" ht="15.75" x14ac:dyDescent="0.2">
      <c r="A45" s="88" t="s">
        <v>4901</v>
      </c>
      <c r="B45" s="869" t="str">
        <f t="shared" si="8"/>
        <v>◄►</v>
      </c>
      <c r="C45" s="878"/>
      <c r="D45" s="878"/>
      <c r="E45" s="841" t="s">
        <v>4930</v>
      </c>
      <c r="F45" s="841" t="s">
        <v>4930</v>
      </c>
      <c r="G45" s="841" t="s">
        <v>2448</v>
      </c>
      <c r="H45" s="841"/>
      <c r="I45" s="841" t="str">
        <f t="shared" si="1"/>
        <v/>
      </c>
      <c r="J45" s="841"/>
      <c r="K45" s="841"/>
      <c r="L45" s="841"/>
      <c r="M45" s="842"/>
      <c r="N45" s="842"/>
      <c r="O45" s="842"/>
      <c r="P45" s="842"/>
    </row>
    <row r="46" spans="1:16" customFormat="1" hidden="1" x14ac:dyDescent="0.2">
      <c r="A46" s="89" t="s">
        <v>1180</v>
      </c>
      <c r="B46" s="462" t="str">
        <f t="shared" si="8"/>
        <v>►</v>
      </c>
      <c r="C46" s="461" t="s">
        <v>4896</v>
      </c>
      <c r="D46" s="461" t="s">
        <v>4896</v>
      </c>
      <c r="E46" s="357" t="s">
        <v>1181</v>
      </c>
      <c r="F46" s="358" t="s">
        <v>4517</v>
      </c>
      <c r="G46" s="359" t="s">
        <v>2447</v>
      </c>
      <c r="H46" s="485"/>
      <c r="I46" s="359" t="str">
        <f t="shared" si="1"/>
        <v>CAH_SENIOR_id</v>
      </c>
      <c r="J46" s="359" t="s">
        <v>2719</v>
      </c>
      <c r="K46" s="359" t="s">
        <v>2329</v>
      </c>
      <c r="L46" s="359" t="s">
        <v>2260</v>
      </c>
      <c r="M46" s="360"/>
      <c r="N46" s="361"/>
      <c r="O46" s="361"/>
      <c r="P46" s="361"/>
    </row>
    <row r="47" spans="1:16" customFormat="1" hidden="1" x14ac:dyDescent="0.2">
      <c r="A47" s="89" t="s">
        <v>1182</v>
      </c>
      <c r="B47" s="462" t="str">
        <f t="shared" si="8"/>
        <v>►</v>
      </c>
      <c r="C47" s="461" t="s">
        <v>4896</v>
      </c>
      <c r="D47" s="461" t="s">
        <v>4896</v>
      </c>
      <c r="E47" s="357" t="s">
        <v>3077</v>
      </c>
      <c r="F47" s="358" t="s">
        <v>4519</v>
      </c>
      <c r="G47" s="486" t="s">
        <v>2448</v>
      </c>
      <c r="H47" s="486" t="s">
        <v>2448</v>
      </c>
      <c r="I47" s="486" t="s">
        <v>2448</v>
      </c>
      <c r="J47" s="486" t="s">
        <v>2448</v>
      </c>
      <c r="K47" s="359" t="s">
        <v>2329</v>
      </c>
      <c r="L47" s="359" t="s">
        <v>2262</v>
      </c>
      <c r="M47" s="360"/>
      <c r="N47" s="361"/>
      <c r="O47" s="361"/>
      <c r="P47" s="361"/>
    </row>
    <row r="48" spans="1:16" ht="22.5" x14ac:dyDescent="0.2">
      <c r="A48" s="89" t="s">
        <v>1183</v>
      </c>
      <c r="B48" s="879" t="str">
        <f t="shared" si="8"/>
        <v>►</v>
      </c>
      <c r="C48" s="877" t="str">
        <f t="shared" ref="C48:C79" si="9">IF($C$45="x","+","")</f>
        <v/>
      </c>
      <c r="D48" s="877" t="str">
        <f>IF($D$45="x","+","")</f>
        <v/>
      </c>
      <c r="E48" s="840" t="s">
        <v>1184</v>
      </c>
      <c r="F48" s="840" t="s">
        <v>4548</v>
      </c>
      <c r="G48" s="871" t="s">
        <v>2448</v>
      </c>
      <c r="H48" s="872"/>
      <c r="I48" s="871" t="str">
        <f t="shared" si="1"/>
        <v/>
      </c>
      <c r="J48" s="871"/>
      <c r="K48" s="871"/>
      <c r="L48" s="871"/>
      <c r="M48" s="873" t="s">
        <v>1185</v>
      </c>
      <c r="N48" s="874" t="s">
        <v>1186</v>
      </c>
      <c r="O48" s="874" t="s">
        <v>7</v>
      </c>
      <c r="P48" s="874" t="s">
        <v>7</v>
      </c>
    </row>
    <row r="49" spans="1:16" x14ac:dyDescent="0.2">
      <c r="A49" s="89" t="s">
        <v>1187</v>
      </c>
      <c r="B49" s="879" t="str">
        <f t="shared" si="8"/>
        <v>&gt;</v>
      </c>
      <c r="C49" s="877" t="str">
        <f t="shared" si="9"/>
        <v/>
      </c>
      <c r="D49" s="877" t="str">
        <f t="shared" ref="D49:D97" si="10">IF($D$45="x","+","")</f>
        <v/>
      </c>
      <c r="E49" s="843" t="s">
        <v>1188</v>
      </c>
      <c r="F49" s="843" t="s">
        <v>4549</v>
      </c>
      <c r="G49" s="871" t="s">
        <v>2785</v>
      </c>
      <c r="H49" s="872"/>
      <c r="I49" s="871" t="str">
        <f t="shared" si="1"/>
        <v>CAH_SENIOR_MMS00</v>
      </c>
      <c r="J49" s="871" t="s">
        <v>2719</v>
      </c>
      <c r="K49" s="883" t="s">
        <v>2448</v>
      </c>
      <c r="L49" s="883" t="s">
        <v>2448</v>
      </c>
      <c r="M49" s="873" t="s">
        <v>1189</v>
      </c>
      <c r="N49" s="874" t="s">
        <v>1190</v>
      </c>
      <c r="O49" s="874" t="s">
        <v>7</v>
      </c>
      <c r="P49" s="874" t="s">
        <v>7</v>
      </c>
    </row>
    <row r="50" spans="1:16" ht="22.5" x14ac:dyDescent="0.2">
      <c r="A50" s="89" t="s">
        <v>1191</v>
      </c>
      <c r="B50" s="879" t="str">
        <f t="shared" si="8"/>
        <v>&gt;</v>
      </c>
      <c r="C50" s="877" t="str">
        <f t="shared" si="9"/>
        <v/>
      </c>
      <c r="D50" s="877" t="str">
        <f t="shared" si="10"/>
        <v/>
      </c>
      <c r="E50" s="843" t="s">
        <v>1192</v>
      </c>
      <c r="F50" s="843" t="s">
        <v>4550</v>
      </c>
      <c r="G50" s="871" t="s">
        <v>2448</v>
      </c>
      <c r="H50" s="872"/>
      <c r="I50" s="871" t="str">
        <f t="shared" si="1"/>
        <v/>
      </c>
      <c r="J50" s="871"/>
      <c r="K50" s="884"/>
      <c r="L50" s="871"/>
      <c r="M50" s="873" t="s">
        <v>1193</v>
      </c>
      <c r="N50" s="874" t="s">
        <v>1194</v>
      </c>
      <c r="O50" s="874" t="s">
        <v>7</v>
      </c>
      <c r="P50" s="874" t="s">
        <v>7</v>
      </c>
    </row>
    <row r="51" spans="1:16" x14ac:dyDescent="0.2">
      <c r="A51" s="89" t="s">
        <v>1195</v>
      </c>
      <c r="B51" s="879" t="str">
        <f t="shared" si="8"/>
        <v>&gt;</v>
      </c>
      <c r="C51" s="877" t="str">
        <f t="shared" si="9"/>
        <v/>
      </c>
      <c r="D51" s="877" t="str">
        <f t="shared" si="10"/>
        <v/>
      </c>
      <c r="E51" s="846" t="s">
        <v>1196</v>
      </c>
      <c r="F51" s="846" t="s">
        <v>4551</v>
      </c>
      <c r="G51" s="871" t="s">
        <v>2611</v>
      </c>
      <c r="H51" s="872"/>
      <c r="I51" s="871" t="str">
        <f t="shared" si="1"/>
        <v>CAH_SENIOR_MMS01</v>
      </c>
      <c r="J51" s="871" t="s">
        <v>2719</v>
      </c>
      <c r="K51" s="871" t="s">
        <v>2329</v>
      </c>
      <c r="L51" s="871" t="s">
        <v>2292</v>
      </c>
      <c r="M51" s="873" t="s">
        <v>1197</v>
      </c>
      <c r="N51" s="874" t="s">
        <v>1198</v>
      </c>
      <c r="O51" s="874" t="s">
        <v>7</v>
      </c>
      <c r="P51" s="874" t="s">
        <v>7</v>
      </c>
    </row>
    <row r="52" spans="1:16" x14ac:dyDescent="0.2">
      <c r="A52" s="89" t="s">
        <v>1199</v>
      </c>
      <c r="B52" s="879" t="str">
        <f t="shared" si="8"/>
        <v>&gt;</v>
      </c>
      <c r="C52" s="877" t="str">
        <f t="shared" si="9"/>
        <v/>
      </c>
      <c r="D52" s="877" t="str">
        <f t="shared" si="10"/>
        <v/>
      </c>
      <c r="E52" s="846" t="s">
        <v>1200</v>
      </c>
      <c r="F52" s="846" t="s">
        <v>4552</v>
      </c>
      <c r="G52" s="871" t="s">
        <v>2612</v>
      </c>
      <c r="H52" s="872"/>
      <c r="I52" s="871" t="str">
        <f t="shared" si="1"/>
        <v>CAH_SENIOR_MMS02</v>
      </c>
      <c r="J52" s="871" t="s">
        <v>2719</v>
      </c>
      <c r="K52" s="871" t="s">
        <v>2329</v>
      </c>
      <c r="L52" s="871" t="s">
        <v>2293</v>
      </c>
      <c r="M52" s="873" t="s">
        <v>1201</v>
      </c>
      <c r="N52" s="874" t="s">
        <v>1202</v>
      </c>
      <c r="O52" s="874" t="s">
        <v>7</v>
      </c>
      <c r="P52" s="874" t="s">
        <v>7</v>
      </c>
    </row>
    <row r="53" spans="1:16" x14ac:dyDescent="0.2">
      <c r="A53" s="89" t="s">
        <v>1203</v>
      </c>
      <c r="B53" s="879" t="str">
        <f t="shared" si="8"/>
        <v>&gt;</v>
      </c>
      <c r="C53" s="877" t="str">
        <f t="shared" si="9"/>
        <v/>
      </c>
      <c r="D53" s="877" t="str">
        <f t="shared" si="10"/>
        <v/>
      </c>
      <c r="E53" s="846" t="s">
        <v>1204</v>
      </c>
      <c r="F53" s="846" t="s">
        <v>4553</v>
      </c>
      <c r="G53" s="871" t="s">
        <v>2613</v>
      </c>
      <c r="H53" s="872"/>
      <c r="I53" s="871" t="str">
        <f t="shared" si="1"/>
        <v>CAH_SENIOR_MMS03</v>
      </c>
      <c r="J53" s="871" t="s">
        <v>2719</v>
      </c>
      <c r="K53" s="871" t="s">
        <v>2329</v>
      </c>
      <c r="L53" s="871" t="s">
        <v>2294</v>
      </c>
      <c r="M53" s="873" t="s">
        <v>1205</v>
      </c>
      <c r="N53" s="874" t="s">
        <v>1206</v>
      </c>
      <c r="O53" s="874" t="s">
        <v>7</v>
      </c>
      <c r="P53" s="874" t="s">
        <v>7</v>
      </c>
    </row>
    <row r="54" spans="1:16" x14ac:dyDescent="0.2">
      <c r="A54" s="89" t="s">
        <v>1207</v>
      </c>
      <c r="B54" s="879" t="str">
        <f t="shared" si="8"/>
        <v>&gt;</v>
      </c>
      <c r="C54" s="877" t="str">
        <f t="shared" si="9"/>
        <v/>
      </c>
      <c r="D54" s="877" t="str">
        <f t="shared" si="10"/>
        <v/>
      </c>
      <c r="E54" s="846" t="s">
        <v>1208</v>
      </c>
      <c r="F54" s="846" t="s">
        <v>4554</v>
      </c>
      <c r="G54" s="871" t="s">
        <v>2614</v>
      </c>
      <c r="H54" s="872"/>
      <c r="I54" s="871" t="str">
        <f t="shared" si="1"/>
        <v>CAH_SENIOR_MMS04</v>
      </c>
      <c r="J54" s="871" t="s">
        <v>2719</v>
      </c>
      <c r="K54" s="871" t="s">
        <v>2329</v>
      </c>
      <c r="L54" s="871" t="s">
        <v>2295</v>
      </c>
      <c r="M54" s="873" t="s">
        <v>1209</v>
      </c>
      <c r="N54" s="874" t="s">
        <v>1210</v>
      </c>
      <c r="O54" s="874" t="s">
        <v>7</v>
      </c>
      <c r="P54" s="874" t="s">
        <v>7</v>
      </c>
    </row>
    <row r="55" spans="1:16" x14ac:dyDescent="0.2">
      <c r="A55" s="89" t="s">
        <v>1211</v>
      </c>
      <c r="B55" s="879" t="str">
        <f t="shared" si="8"/>
        <v>&gt;</v>
      </c>
      <c r="C55" s="877" t="str">
        <f t="shared" si="9"/>
        <v/>
      </c>
      <c r="D55" s="877" t="str">
        <f t="shared" si="10"/>
        <v/>
      </c>
      <c r="E55" s="846" t="s">
        <v>1212</v>
      </c>
      <c r="F55" s="846" t="s">
        <v>4555</v>
      </c>
      <c r="G55" s="871" t="s">
        <v>2615</v>
      </c>
      <c r="H55" s="872"/>
      <c r="I55" s="871" t="str">
        <f t="shared" si="1"/>
        <v>CAH_SENIOR_MMS05</v>
      </c>
      <c r="J55" s="871" t="s">
        <v>2719</v>
      </c>
      <c r="K55" s="871" t="s">
        <v>2329</v>
      </c>
      <c r="L55" s="871" t="s">
        <v>2296</v>
      </c>
      <c r="M55" s="873" t="s">
        <v>1213</v>
      </c>
      <c r="N55" s="874" t="s">
        <v>1214</v>
      </c>
      <c r="O55" s="874" t="s">
        <v>7</v>
      </c>
      <c r="P55" s="874" t="s">
        <v>7</v>
      </c>
    </row>
    <row r="56" spans="1:16" x14ac:dyDescent="0.2">
      <c r="A56" s="89" t="s">
        <v>1215</v>
      </c>
      <c r="B56" s="879" t="str">
        <f t="shared" si="8"/>
        <v>·</v>
      </c>
      <c r="C56" s="877" t="str">
        <f t="shared" si="9"/>
        <v/>
      </c>
      <c r="D56" s="877" t="str">
        <f t="shared" si="10"/>
        <v/>
      </c>
      <c r="E56" s="847" t="s">
        <v>4556</v>
      </c>
      <c r="F56" s="847" t="s">
        <v>4557</v>
      </c>
      <c r="G56" s="871" t="s">
        <v>2616</v>
      </c>
      <c r="H56" s="872"/>
      <c r="I56" s="871" t="str">
        <f t="shared" si="1"/>
        <v>CAH_SENIOR_MMS0105</v>
      </c>
      <c r="J56" s="871" t="s">
        <v>2719</v>
      </c>
      <c r="K56" s="883" t="s">
        <v>2448</v>
      </c>
      <c r="L56" s="883" t="s">
        <v>2448</v>
      </c>
      <c r="M56" s="873" t="s">
        <v>1216</v>
      </c>
      <c r="N56" s="874" t="s">
        <v>1217</v>
      </c>
      <c r="O56" s="874" t="s">
        <v>7</v>
      </c>
      <c r="P56" s="874" t="s">
        <v>7</v>
      </c>
    </row>
    <row r="57" spans="1:16" x14ac:dyDescent="0.2">
      <c r="A57" s="89" t="s">
        <v>1218</v>
      </c>
      <c r="B57" s="879" t="str">
        <f t="shared" si="8"/>
        <v>►</v>
      </c>
      <c r="C57" s="877" t="str">
        <f t="shared" si="9"/>
        <v/>
      </c>
      <c r="D57" s="877" t="str">
        <f t="shared" si="10"/>
        <v/>
      </c>
      <c r="E57" s="840" t="s">
        <v>1219</v>
      </c>
      <c r="F57" s="840" t="s">
        <v>4558</v>
      </c>
      <c r="G57" s="871" t="s">
        <v>2448</v>
      </c>
      <c r="H57" s="872"/>
      <c r="I57" s="871" t="str">
        <f t="shared" si="1"/>
        <v/>
      </c>
      <c r="J57" s="871"/>
      <c r="K57" s="871"/>
      <c r="L57" s="871"/>
      <c r="M57" s="873" t="s">
        <v>1220</v>
      </c>
      <c r="N57" s="874" t="s">
        <v>1221</v>
      </c>
      <c r="O57" s="874" t="s">
        <v>7</v>
      </c>
      <c r="P57" s="874" t="s">
        <v>7</v>
      </c>
    </row>
    <row r="58" spans="1:16" x14ac:dyDescent="0.2">
      <c r="A58" s="89" t="s">
        <v>1222</v>
      </c>
      <c r="B58" s="879" t="str">
        <f t="shared" si="8"/>
        <v>&gt;</v>
      </c>
      <c r="C58" s="877" t="str">
        <f t="shared" si="9"/>
        <v/>
      </c>
      <c r="D58" s="877" t="str">
        <f t="shared" si="10"/>
        <v/>
      </c>
      <c r="E58" s="846" t="s">
        <v>3036</v>
      </c>
      <c r="F58" s="846" t="s">
        <v>3037</v>
      </c>
      <c r="G58" s="871" t="s">
        <v>2617</v>
      </c>
      <c r="H58" s="872"/>
      <c r="I58" s="871" t="str">
        <f t="shared" si="1"/>
        <v>CAH_SENIOR_MMS06</v>
      </c>
      <c r="J58" s="871" t="s">
        <v>2719</v>
      </c>
      <c r="K58" s="871" t="s">
        <v>2329</v>
      </c>
      <c r="L58" s="871" t="s">
        <v>2297</v>
      </c>
      <c r="M58" s="873" t="s">
        <v>1223</v>
      </c>
      <c r="N58" s="874" t="s">
        <v>1224</v>
      </c>
      <c r="O58" s="874" t="s">
        <v>7</v>
      </c>
      <c r="P58" s="874" t="s">
        <v>7</v>
      </c>
    </row>
    <row r="59" spans="1:16" x14ac:dyDescent="0.2">
      <c r="A59" s="89" t="s">
        <v>1225</v>
      </c>
      <c r="B59" s="879" t="str">
        <f t="shared" si="8"/>
        <v>&gt;</v>
      </c>
      <c r="C59" s="877" t="str">
        <f t="shared" si="9"/>
        <v/>
      </c>
      <c r="D59" s="877" t="str">
        <f t="shared" si="10"/>
        <v/>
      </c>
      <c r="E59" s="846" t="s">
        <v>1226</v>
      </c>
      <c r="F59" s="846" t="s">
        <v>4559</v>
      </c>
      <c r="G59" s="871" t="s">
        <v>2618</v>
      </c>
      <c r="H59" s="872"/>
      <c r="I59" s="871" t="str">
        <f t="shared" si="1"/>
        <v>CAH_SENIOR_MMS07</v>
      </c>
      <c r="J59" s="871" t="s">
        <v>2719</v>
      </c>
      <c r="K59" s="871" t="s">
        <v>2329</v>
      </c>
      <c r="L59" s="871" t="s">
        <v>2298</v>
      </c>
      <c r="M59" s="873" t="s">
        <v>1227</v>
      </c>
      <c r="N59" s="874" t="s">
        <v>1228</v>
      </c>
      <c r="O59" s="874" t="s">
        <v>7</v>
      </c>
      <c r="P59" s="874" t="s">
        <v>7</v>
      </c>
    </row>
    <row r="60" spans="1:16" x14ac:dyDescent="0.2">
      <c r="A60" s="89" t="s">
        <v>1229</v>
      </c>
      <c r="B60" s="879" t="str">
        <f t="shared" si="8"/>
        <v>&gt;</v>
      </c>
      <c r="C60" s="877" t="str">
        <f t="shared" si="9"/>
        <v/>
      </c>
      <c r="D60" s="877" t="str">
        <f t="shared" si="10"/>
        <v/>
      </c>
      <c r="E60" s="846" t="s">
        <v>3038</v>
      </c>
      <c r="F60" s="846" t="s">
        <v>3039</v>
      </c>
      <c r="G60" s="871" t="s">
        <v>2619</v>
      </c>
      <c r="H60" s="872"/>
      <c r="I60" s="871" t="str">
        <f t="shared" si="1"/>
        <v>CAH_SENIOR_MMS08</v>
      </c>
      <c r="J60" s="871" t="s">
        <v>2719</v>
      </c>
      <c r="K60" s="871" t="s">
        <v>2329</v>
      </c>
      <c r="L60" s="871" t="s">
        <v>2299</v>
      </c>
      <c r="M60" s="873" t="s">
        <v>1230</v>
      </c>
      <c r="N60" s="874" t="s">
        <v>1231</v>
      </c>
      <c r="O60" s="874" t="s">
        <v>7</v>
      </c>
      <c r="P60" s="874" t="s">
        <v>7</v>
      </c>
    </row>
    <row r="61" spans="1:16" x14ac:dyDescent="0.2">
      <c r="A61" s="89" t="s">
        <v>1232</v>
      </c>
      <c r="B61" s="879" t="str">
        <f t="shared" si="8"/>
        <v>&gt;</v>
      </c>
      <c r="C61" s="877" t="str">
        <f t="shared" si="9"/>
        <v/>
      </c>
      <c r="D61" s="877" t="str">
        <f t="shared" si="10"/>
        <v/>
      </c>
      <c r="E61" s="846" t="s">
        <v>3040</v>
      </c>
      <c r="F61" s="846" t="s">
        <v>3041</v>
      </c>
      <c r="G61" s="871" t="s">
        <v>2620</v>
      </c>
      <c r="H61" s="872"/>
      <c r="I61" s="871" t="str">
        <f t="shared" si="1"/>
        <v>CAH_SENIOR_MMS09</v>
      </c>
      <c r="J61" s="871" t="s">
        <v>2719</v>
      </c>
      <c r="K61" s="871" t="s">
        <v>2329</v>
      </c>
      <c r="L61" s="871" t="s">
        <v>2300</v>
      </c>
      <c r="M61" s="873" t="s">
        <v>1233</v>
      </c>
      <c r="N61" s="874" t="s">
        <v>1234</v>
      </c>
      <c r="O61" s="874" t="s">
        <v>7</v>
      </c>
      <c r="P61" s="874" t="s">
        <v>7</v>
      </c>
    </row>
    <row r="62" spans="1:16" x14ac:dyDescent="0.2">
      <c r="A62" s="89" t="s">
        <v>1235</v>
      </c>
      <c r="B62" s="879" t="str">
        <f t="shared" si="8"/>
        <v>&gt;</v>
      </c>
      <c r="C62" s="877" t="str">
        <f t="shared" si="9"/>
        <v/>
      </c>
      <c r="D62" s="877" t="str">
        <f t="shared" si="10"/>
        <v/>
      </c>
      <c r="E62" s="846" t="s">
        <v>3042</v>
      </c>
      <c r="F62" s="846" t="s">
        <v>3043</v>
      </c>
      <c r="G62" s="871" t="s">
        <v>2621</v>
      </c>
      <c r="H62" s="872"/>
      <c r="I62" s="871" t="str">
        <f t="shared" si="1"/>
        <v>CAH_SENIOR_MMS10</v>
      </c>
      <c r="J62" s="871" t="s">
        <v>2719</v>
      </c>
      <c r="K62" s="871" t="s">
        <v>2329</v>
      </c>
      <c r="L62" s="871" t="s">
        <v>2301</v>
      </c>
      <c r="M62" s="873" t="s">
        <v>1236</v>
      </c>
      <c r="N62" s="874" t="s">
        <v>1237</v>
      </c>
      <c r="O62" s="874" t="s">
        <v>7</v>
      </c>
      <c r="P62" s="874" t="s">
        <v>7</v>
      </c>
    </row>
    <row r="63" spans="1:16" x14ac:dyDescent="0.2">
      <c r="A63" s="89" t="s">
        <v>1238</v>
      </c>
      <c r="B63" s="879" t="str">
        <f t="shared" si="8"/>
        <v>·</v>
      </c>
      <c r="C63" s="877" t="str">
        <f t="shared" si="9"/>
        <v/>
      </c>
      <c r="D63" s="877" t="str">
        <f t="shared" si="10"/>
        <v/>
      </c>
      <c r="E63" s="847" t="s">
        <v>4560</v>
      </c>
      <c r="F63" s="847" t="s">
        <v>5222</v>
      </c>
      <c r="G63" s="871" t="s">
        <v>2622</v>
      </c>
      <c r="H63" s="872"/>
      <c r="I63" s="871" t="str">
        <f t="shared" si="1"/>
        <v>CAH_SENIOR_MMS0610</v>
      </c>
      <c r="J63" s="871" t="s">
        <v>2719</v>
      </c>
      <c r="K63" s="883" t="s">
        <v>2448</v>
      </c>
      <c r="L63" s="883" t="s">
        <v>2448</v>
      </c>
      <c r="M63" s="873" t="s">
        <v>1239</v>
      </c>
      <c r="N63" s="874" t="s">
        <v>1240</v>
      </c>
      <c r="O63" s="874" t="s">
        <v>7</v>
      </c>
      <c r="P63" s="874" t="s">
        <v>7</v>
      </c>
    </row>
    <row r="64" spans="1:16" ht="22.5" x14ac:dyDescent="0.2">
      <c r="A64" s="89" t="s">
        <v>1241</v>
      </c>
      <c r="B64" s="879" t="str">
        <f t="shared" si="8"/>
        <v>►</v>
      </c>
      <c r="C64" s="877" t="str">
        <f t="shared" si="9"/>
        <v/>
      </c>
      <c r="D64" s="877" t="str">
        <f t="shared" si="10"/>
        <v/>
      </c>
      <c r="E64" s="840" t="s">
        <v>3074</v>
      </c>
      <c r="F64" s="852" t="s">
        <v>5223</v>
      </c>
      <c r="G64" s="871" t="s">
        <v>2448</v>
      </c>
      <c r="H64" s="872"/>
      <c r="I64" s="871" t="str">
        <f t="shared" si="1"/>
        <v/>
      </c>
      <c r="J64" s="871"/>
      <c r="K64" s="871"/>
      <c r="L64" s="871"/>
      <c r="M64" s="873" t="s">
        <v>1242</v>
      </c>
      <c r="N64" s="874" t="s">
        <v>1243</v>
      </c>
      <c r="O64" s="874" t="s">
        <v>7</v>
      </c>
      <c r="P64" s="874" t="s">
        <v>7</v>
      </c>
    </row>
    <row r="65" spans="1:16" x14ac:dyDescent="0.2">
      <c r="A65" s="89" t="s">
        <v>1244</v>
      </c>
      <c r="B65" s="879" t="str">
        <f t="shared" si="8"/>
        <v>&gt;</v>
      </c>
      <c r="C65" s="877" t="str">
        <f t="shared" si="9"/>
        <v/>
      </c>
      <c r="D65" s="877" t="str">
        <f t="shared" si="10"/>
        <v/>
      </c>
      <c r="E65" s="846" t="s">
        <v>1245</v>
      </c>
      <c r="F65" s="846" t="s">
        <v>4561</v>
      </c>
      <c r="G65" s="871" t="s">
        <v>2448</v>
      </c>
      <c r="H65" s="872"/>
      <c r="I65" s="871" t="str">
        <f t="shared" si="1"/>
        <v/>
      </c>
      <c r="J65" s="871"/>
      <c r="K65" s="871"/>
      <c r="L65" s="871"/>
      <c r="M65" s="873" t="s">
        <v>1246</v>
      </c>
      <c r="N65" s="874" t="s">
        <v>1247</v>
      </c>
      <c r="O65" s="874" t="s">
        <v>7</v>
      </c>
      <c r="P65" s="874" t="s">
        <v>7</v>
      </c>
    </row>
    <row r="66" spans="1:16" x14ac:dyDescent="0.2">
      <c r="A66" s="89" t="s">
        <v>1248</v>
      </c>
      <c r="B66" s="879" t="str">
        <f t="shared" si="8"/>
        <v>&gt;</v>
      </c>
      <c r="C66" s="877" t="str">
        <f t="shared" si="9"/>
        <v/>
      </c>
      <c r="D66" s="877" t="str">
        <f t="shared" si="10"/>
        <v/>
      </c>
      <c r="E66" s="846" t="s">
        <v>3066</v>
      </c>
      <c r="F66" s="846" t="s">
        <v>4562</v>
      </c>
      <c r="G66" s="871" t="s">
        <v>2623</v>
      </c>
      <c r="H66" s="872"/>
      <c r="I66" s="871" t="str">
        <f t="shared" si="1"/>
        <v>CAH_SENIOR_MMS11</v>
      </c>
      <c r="J66" s="871" t="s">
        <v>2719</v>
      </c>
      <c r="K66" s="871" t="s">
        <v>2329</v>
      </c>
      <c r="L66" s="871" t="s">
        <v>2302</v>
      </c>
      <c r="M66" s="873" t="s">
        <v>1249</v>
      </c>
      <c r="N66" s="874" t="s">
        <v>1250</v>
      </c>
      <c r="O66" s="874" t="s">
        <v>7</v>
      </c>
      <c r="P66" s="874" t="s">
        <v>7</v>
      </c>
    </row>
    <row r="67" spans="1:16" x14ac:dyDescent="0.2">
      <c r="A67" s="89" t="s">
        <v>1251</v>
      </c>
      <c r="B67" s="879" t="str">
        <f t="shared" si="8"/>
        <v>&gt;</v>
      </c>
      <c r="C67" s="877" t="str">
        <f t="shared" si="9"/>
        <v/>
      </c>
      <c r="D67" s="877" t="str">
        <f t="shared" si="10"/>
        <v/>
      </c>
      <c r="E67" s="846" t="s">
        <v>3044</v>
      </c>
      <c r="F67" s="846" t="s">
        <v>4563</v>
      </c>
      <c r="G67" s="871" t="s">
        <v>2624</v>
      </c>
      <c r="H67" s="872"/>
      <c r="I67" s="871" t="str">
        <f t="shared" si="1"/>
        <v>CAH_SENIOR_MMS12</v>
      </c>
      <c r="J67" s="871" t="s">
        <v>2719</v>
      </c>
      <c r="K67" s="871" t="s">
        <v>2329</v>
      </c>
      <c r="L67" s="871" t="s">
        <v>2303</v>
      </c>
      <c r="M67" s="873" t="s">
        <v>1252</v>
      </c>
      <c r="N67" s="874" t="s">
        <v>1253</v>
      </c>
      <c r="O67" s="874" t="s">
        <v>7</v>
      </c>
      <c r="P67" s="874" t="s">
        <v>7</v>
      </c>
    </row>
    <row r="68" spans="1:16" x14ac:dyDescent="0.2">
      <c r="A68" s="89" t="s">
        <v>1254</v>
      </c>
      <c r="B68" s="879" t="str">
        <f t="shared" si="8"/>
        <v>&gt;</v>
      </c>
      <c r="C68" s="877" t="str">
        <f t="shared" si="9"/>
        <v/>
      </c>
      <c r="D68" s="877" t="str">
        <f t="shared" si="10"/>
        <v/>
      </c>
      <c r="E68" s="846" t="s">
        <v>3055</v>
      </c>
      <c r="F68" s="846" t="s">
        <v>4564</v>
      </c>
      <c r="G68" s="871" t="s">
        <v>2625</v>
      </c>
      <c r="H68" s="872"/>
      <c r="I68" s="871" t="str">
        <f t="shared" si="1"/>
        <v>CAH_SENIOR_MMS13</v>
      </c>
      <c r="J68" s="871" t="s">
        <v>2719</v>
      </c>
      <c r="K68" s="871" t="s">
        <v>2329</v>
      </c>
      <c r="L68" s="871" t="s">
        <v>2304</v>
      </c>
      <c r="M68" s="873" t="s">
        <v>1255</v>
      </c>
      <c r="N68" s="874" t="s">
        <v>1256</v>
      </c>
      <c r="O68" s="874" t="s">
        <v>7</v>
      </c>
      <c r="P68" s="874" t="s">
        <v>7</v>
      </c>
    </row>
    <row r="69" spans="1:16" x14ac:dyDescent="0.2">
      <c r="A69" s="89" t="s">
        <v>1257</v>
      </c>
      <c r="B69" s="879" t="str">
        <f t="shared" si="8"/>
        <v>·</v>
      </c>
      <c r="C69" s="877" t="str">
        <f t="shared" si="9"/>
        <v/>
      </c>
      <c r="D69" s="877" t="str">
        <f t="shared" si="10"/>
        <v/>
      </c>
      <c r="E69" s="847" t="s">
        <v>4565</v>
      </c>
      <c r="F69" s="847" t="s">
        <v>4566</v>
      </c>
      <c r="G69" s="871" t="s">
        <v>2626</v>
      </c>
      <c r="H69" s="872"/>
      <c r="I69" s="871" t="str">
        <f t="shared" si="1"/>
        <v>CAH_SENIOR_MMS1113</v>
      </c>
      <c r="J69" s="871" t="s">
        <v>2719</v>
      </c>
      <c r="K69" s="883" t="s">
        <v>2448</v>
      </c>
      <c r="L69" s="883" t="s">
        <v>2448</v>
      </c>
      <c r="M69" s="873" t="s">
        <v>1258</v>
      </c>
      <c r="N69" s="874" t="s">
        <v>1259</v>
      </c>
      <c r="O69" s="874" t="s">
        <v>7</v>
      </c>
      <c r="P69" s="874" t="s">
        <v>7</v>
      </c>
    </row>
    <row r="70" spans="1:16" x14ac:dyDescent="0.2">
      <c r="A70" s="89" t="s">
        <v>1260</v>
      </c>
      <c r="B70" s="879" t="str">
        <f t="shared" si="8"/>
        <v>►</v>
      </c>
      <c r="C70" s="877" t="str">
        <f t="shared" si="9"/>
        <v/>
      </c>
      <c r="D70" s="877" t="str">
        <f t="shared" si="10"/>
        <v/>
      </c>
      <c r="E70" s="840" t="s">
        <v>1261</v>
      </c>
      <c r="F70" s="840" t="s">
        <v>4567</v>
      </c>
      <c r="G70" s="871" t="s">
        <v>2448</v>
      </c>
      <c r="H70" s="872"/>
      <c r="I70" s="871" t="str">
        <f t="shared" si="1"/>
        <v/>
      </c>
      <c r="J70" s="871"/>
      <c r="K70" s="871"/>
      <c r="L70" s="871"/>
      <c r="M70" s="873" t="s">
        <v>1262</v>
      </c>
      <c r="N70" s="874" t="s">
        <v>1263</v>
      </c>
      <c r="O70" s="874" t="s">
        <v>7</v>
      </c>
      <c r="P70" s="874" t="s">
        <v>7</v>
      </c>
    </row>
    <row r="71" spans="1:16" x14ac:dyDescent="0.2">
      <c r="A71" s="89" t="s">
        <v>1264</v>
      </c>
      <c r="B71" s="879" t="str">
        <f t="shared" si="8"/>
        <v>&gt;</v>
      </c>
      <c r="C71" s="877" t="str">
        <f t="shared" si="9"/>
        <v/>
      </c>
      <c r="D71" s="877" t="str">
        <f t="shared" si="10"/>
        <v/>
      </c>
      <c r="E71" s="846" t="s">
        <v>3045</v>
      </c>
      <c r="F71" s="846" t="s">
        <v>4568</v>
      </c>
      <c r="G71" s="871" t="s">
        <v>2627</v>
      </c>
      <c r="H71" s="872"/>
      <c r="I71" s="871" t="str">
        <f t="shared" si="1"/>
        <v>CAH_SENIOR_MMS14</v>
      </c>
      <c r="J71" s="871" t="s">
        <v>2719</v>
      </c>
      <c r="K71" s="871" t="s">
        <v>2329</v>
      </c>
      <c r="L71" s="871" t="s">
        <v>2305</v>
      </c>
      <c r="M71" s="873" t="s">
        <v>1265</v>
      </c>
      <c r="N71" s="874" t="s">
        <v>1266</v>
      </c>
      <c r="O71" s="874" t="s">
        <v>7</v>
      </c>
      <c r="P71" s="874" t="s">
        <v>7</v>
      </c>
    </row>
    <row r="72" spans="1:16" x14ac:dyDescent="0.2">
      <c r="A72" s="89" t="s">
        <v>1267</v>
      </c>
      <c r="B72" s="879" t="str">
        <f t="shared" si="8"/>
        <v>&gt;</v>
      </c>
      <c r="C72" s="877" t="str">
        <f t="shared" si="9"/>
        <v/>
      </c>
      <c r="D72" s="877" t="str">
        <f t="shared" si="10"/>
        <v/>
      </c>
      <c r="E72" s="846" t="s">
        <v>3046</v>
      </c>
      <c r="F72" s="846" t="s">
        <v>4569</v>
      </c>
      <c r="G72" s="871" t="s">
        <v>2628</v>
      </c>
      <c r="H72" s="872"/>
      <c r="I72" s="871" t="str">
        <f t="shared" ref="I72:I119" si="11">IF(G72&lt;&gt;"",IF(H72&lt;&gt;"",G72&amp;" ; "&amp;IFERROR(IF(SEARCH(" ; ",G72)&gt;0,SUBSTITUTE(G72," ; ","_N  ; ")&amp;"_N"),IFERROR(IF(SEARCH(" ;",G72)&gt;0,SUBSTITUTE(G72," ;","_N  ; ")&amp;"_N"),IFERROR(IF(SEARCH(";",G72)&gt;0,SUBSTITUTE(G72,";","_N  ; ")&amp;"_N"),G72&amp;"_N"))),G72),"")</f>
        <v>CAH_SENIOR_MMS15</v>
      </c>
      <c r="J72" s="871" t="s">
        <v>2719</v>
      </c>
      <c r="K72" s="871" t="s">
        <v>2329</v>
      </c>
      <c r="L72" s="871" t="s">
        <v>2306</v>
      </c>
      <c r="M72" s="873" t="s">
        <v>1268</v>
      </c>
      <c r="N72" s="874" t="s">
        <v>1269</v>
      </c>
      <c r="O72" s="874" t="s">
        <v>7</v>
      </c>
      <c r="P72" s="874" t="s">
        <v>7</v>
      </c>
    </row>
    <row r="73" spans="1:16" x14ac:dyDescent="0.2">
      <c r="A73" s="89" t="s">
        <v>1270</v>
      </c>
      <c r="B73" s="879" t="str">
        <f t="shared" si="8"/>
        <v>&gt;</v>
      </c>
      <c r="C73" s="877" t="str">
        <f t="shared" si="9"/>
        <v/>
      </c>
      <c r="D73" s="877" t="str">
        <f t="shared" si="10"/>
        <v/>
      </c>
      <c r="E73" s="846" t="s">
        <v>3047</v>
      </c>
      <c r="F73" s="846" t="s">
        <v>4570</v>
      </c>
      <c r="G73" s="871" t="s">
        <v>2629</v>
      </c>
      <c r="H73" s="872"/>
      <c r="I73" s="871" t="str">
        <f t="shared" si="11"/>
        <v>CAH_SENIOR_MMS16</v>
      </c>
      <c r="J73" s="871" t="s">
        <v>2719</v>
      </c>
      <c r="K73" s="871" t="s">
        <v>2329</v>
      </c>
      <c r="L73" s="871" t="s">
        <v>2307</v>
      </c>
      <c r="M73" s="873" t="s">
        <v>1271</v>
      </c>
      <c r="N73" s="874" t="s">
        <v>1272</v>
      </c>
      <c r="O73" s="874" t="s">
        <v>7</v>
      </c>
      <c r="P73" s="874" t="s">
        <v>7</v>
      </c>
    </row>
    <row r="74" spans="1:16" x14ac:dyDescent="0.2">
      <c r="A74" s="89" t="s">
        <v>1273</v>
      </c>
      <c r="B74" s="879" t="str">
        <f t="shared" ref="B74:B97" si="12">IF(ISERROR(LOOKUP(A74,TABLE,SIGNE)),"",(LOOKUP(A74,TABLE,SIGNE)))</f>
        <v>&gt;</v>
      </c>
      <c r="C74" s="877" t="str">
        <f t="shared" si="9"/>
        <v/>
      </c>
      <c r="D74" s="877" t="str">
        <f t="shared" si="10"/>
        <v/>
      </c>
      <c r="E74" s="846" t="s">
        <v>3048</v>
      </c>
      <c r="F74" s="846" t="s">
        <v>4571</v>
      </c>
      <c r="G74" s="871" t="s">
        <v>2630</v>
      </c>
      <c r="H74" s="872"/>
      <c r="I74" s="871" t="str">
        <f t="shared" si="11"/>
        <v>CAH_SENIOR_MMS17</v>
      </c>
      <c r="J74" s="871" t="s">
        <v>2719</v>
      </c>
      <c r="K74" s="871" t="s">
        <v>2329</v>
      </c>
      <c r="L74" s="871" t="s">
        <v>2308</v>
      </c>
      <c r="M74" s="873" t="s">
        <v>1274</v>
      </c>
      <c r="N74" s="874" t="s">
        <v>1275</v>
      </c>
      <c r="O74" s="874" t="s">
        <v>7</v>
      </c>
      <c r="P74" s="874" t="s">
        <v>7</v>
      </c>
    </row>
    <row r="75" spans="1:16" x14ac:dyDescent="0.2">
      <c r="A75" s="89" t="s">
        <v>1276</v>
      </c>
      <c r="B75" s="879" t="str">
        <f t="shared" si="12"/>
        <v>&gt;</v>
      </c>
      <c r="C75" s="877" t="str">
        <f t="shared" si="9"/>
        <v/>
      </c>
      <c r="D75" s="877" t="str">
        <f t="shared" si="10"/>
        <v/>
      </c>
      <c r="E75" s="846" t="s">
        <v>3049</v>
      </c>
      <c r="F75" s="846" t="s">
        <v>4572</v>
      </c>
      <c r="G75" s="871" t="s">
        <v>2631</v>
      </c>
      <c r="H75" s="872"/>
      <c r="I75" s="871" t="str">
        <f t="shared" si="11"/>
        <v>CAH_SENIOR_MMS18</v>
      </c>
      <c r="J75" s="871" t="s">
        <v>2719</v>
      </c>
      <c r="K75" s="871" t="s">
        <v>2329</v>
      </c>
      <c r="L75" s="871" t="s">
        <v>2309</v>
      </c>
      <c r="M75" s="873" t="s">
        <v>1277</v>
      </c>
      <c r="N75" s="874" t="s">
        <v>1278</v>
      </c>
      <c r="O75" s="874" t="s">
        <v>7</v>
      </c>
      <c r="P75" s="874" t="s">
        <v>7</v>
      </c>
    </row>
    <row r="76" spans="1:16" ht="22.5" x14ac:dyDescent="0.2">
      <c r="A76" s="89" t="s">
        <v>1279</v>
      </c>
      <c r="B76" s="879" t="str">
        <f t="shared" si="12"/>
        <v>►</v>
      </c>
      <c r="C76" s="877" t="str">
        <f t="shared" si="9"/>
        <v/>
      </c>
      <c r="D76" s="877" t="str">
        <f t="shared" si="10"/>
        <v/>
      </c>
      <c r="E76" s="840" t="s">
        <v>1280</v>
      </c>
      <c r="F76" s="840" t="s">
        <v>4573</v>
      </c>
      <c r="G76" s="871" t="s">
        <v>2448</v>
      </c>
      <c r="H76" s="872"/>
      <c r="I76" s="871" t="str">
        <f t="shared" si="11"/>
        <v/>
      </c>
      <c r="J76" s="871"/>
      <c r="K76" s="871"/>
      <c r="L76" s="871"/>
      <c r="M76" s="873" t="s">
        <v>1281</v>
      </c>
      <c r="N76" s="874" t="s">
        <v>1282</v>
      </c>
      <c r="O76" s="874" t="s">
        <v>7</v>
      </c>
      <c r="P76" s="874" t="s">
        <v>7</v>
      </c>
    </row>
    <row r="77" spans="1:16" s="885" customFormat="1" ht="22.5" x14ac:dyDescent="0.2">
      <c r="A77" s="91" t="s">
        <v>1283</v>
      </c>
      <c r="B77" s="879" t="str">
        <f t="shared" si="12"/>
        <v>!</v>
      </c>
      <c r="C77" s="877" t="str">
        <f t="shared" si="9"/>
        <v/>
      </c>
      <c r="D77" s="877" t="str">
        <f t="shared" si="10"/>
        <v/>
      </c>
      <c r="E77" s="848" t="s">
        <v>1284</v>
      </c>
      <c r="F77" s="848" t="s">
        <v>2037</v>
      </c>
      <c r="G77" s="871" t="s">
        <v>2448</v>
      </c>
      <c r="H77" s="872"/>
      <c r="I77" s="871" t="str">
        <f t="shared" si="11"/>
        <v/>
      </c>
      <c r="J77" s="871"/>
      <c r="K77" s="871"/>
      <c r="L77" s="871"/>
      <c r="M77" s="873"/>
      <c r="N77" s="874" t="s">
        <v>1285</v>
      </c>
      <c r="O77" s="874" t="s">
        <v>7</v>
      </c>
      <c r="P77" s="874" t="s">
        <v>7</v>
      </c>
    </row>
    <row r="78" spans="1:16" x14ac:dyDescent="0.2">
      <c r="A78" s="89" t="s">
        <v>1286</v>
      </c>
      <c r="B78" s="879" t="str">
        <f t="shared" si="12"/>
        <v>·</v>
      </c>
      <c r="C78" s="877" t="str">
        <f t="shared" si="9"/>
        <v/>
      </c>
      <c r="D78" s="877" t="str">
        <f t="shared" si="10"/>
        <v/>
      </c>
      <c r="E78" s="847" t="s">
        <v>4574</v>
      </c>
      <c r="F78" s="847" t="s">
        <v>4575</v>
      </c>
      <c r="G78" s="871" t="s">
        <v>2632</v>
      </c>
      <c r="H78" s="872"/>
      <c r="I78" s="871" t="str">
        <f t="shared" si="11"/>
        <v>CAH_SENIOR_MMS1418</v>
      </c>
      <c r="J78" s="871" t="s">
        <v>2719</v>
      </c>
      <c r="K78" s="883" t="s">
        <v>2448</v>
      </c>
      <c r="L78" s="883" t="s">
        <v>2448</v>
      </c>
      <c r="M78" s="873" t="s">
        <v>1287</v>
      </c>
      <c r="N78" s="874" t="s">
        <v>1288</v>
      </c>
      <c r="O78" s="874" t="s">
        <v>7</v>
      </c>
      <c r="P78" s="874" t="s">
        <v>7</v>
      </c>
    </row>
    <row r="79" spans="1:16" ht="22.5" x14ac:dyDescent="0.2">
      <c r="A79" s="89" t="s">
        <v>1289</v>
      </c>
      <c r="B79" s="879" t="str">
        <f t="shared" si="12"/>
        <v>►</v>
      </c>
      <c r="C79" s="877" t="str">
        <f t="shared" si="9"/>
        <v/>
      </c>
      <c r="D79" s="877" t="str">
        <f t="shared" si="10"/>
        <v/>
      </c>
      <c r="E79" s="840" t="s">
        <v>1290</v>
      </c>
      <c r="F79" s="840" t="s">
        <v>4576</v>
      </c>
      <c r="G79" s="871" t="s">
        <v>2448</v>
      </c>
      <c r="H79" s="872"/>
      <c r="I79" s="871" t="str">
        <f t="shared" si="11"/>
        <v/>
      </c>
      <c r="J79" s="871"/>
      <c r="K79" s="871"/>
      <c r="L79" s="871"/>
      <c r="M79" s="873" t="s">
        <v>1291</v>
      </c>
      <c r="N79" s="874" t="s">
        <v>1292</v>
      </c>
      <c r="O79" s="874" t="s">
        <v>7</v>
      </c>
      <c r="P79" s="874" t="s">
        <v>7</v>
      </c>
    </row>
    <row r="80" spans="1:16" x14ac:dyDescent="0.2">
      <c r="A80" s="89" t="s">
        <v>1293</v>
      </c>
      <c r="B80" s="879" t="str">
        <f t="shared" si="12"/>
        <v>&gt;</v>
      </c>
      <c r="C80" s="877" t="str">
        <f t="shared" ref="C80:C111" si="13">IF($C$45="x","+","")</f>
        <v/>
      </c>
      <c r="D80" s="877" t="str">
        <f t="shared" si="10"/>
        <v/>
      </c>
      <c r="E80" s="846" t="s">
        <v>3050</v>
      </c>
      <c r="F80" s="846" t="s">
        <v>4577</v>
      </c>
      <c r="G80" s="871" t="s">
        <v>2633</v>
      </c>
      <c r="H80" s="872"/>
      <c r="I80" s="871" t="str">
        <f t="shared" si="11"/>
        <v>CAH_SENIOR_MMS19</v>
      </c>
      <c r="J80" s="871" t="s">
        <v>2719</v>
      </c>
      <c r="K80" s="871" t="s">
        <v>2329</v>
      </c>
      <c r="L80" s="871" t="s">
        <v>2310</v>
      </c>
      <c r="M80" s="873" t="s">
        <v>1294</v>
      </c>
      <c r="N80" s="874" t="s">
        <v>1295</v>
      </c>
      <c r="O80" s="874" t="s">
        <v>7</v>
      </c>
      <c r="P80" s="874" t="s">
        <v>7</v>
      </c>
    </row>
    <row r="81" spans="1:16" x14ac:dyDescent="0.2">
      <c r="A81" s="89" t="s">
        <v>1296</v>
      </c>
      <c r="B81" s="879" t="str">
        <f t="shared" si="12"/>
        <v>&gt;</v>
      </c>
      <c r="C81" s="877" t="str">
        <f t="shared" si="13"/>
        <v/>
      </c>
      <c r="D81" s="877" t="str">
        <f t="shared" si="10"/>
        <v/>
      </c>
      <c r="E81" s="846" t="s">
        <v>3051</v>
      </c>
      <c r="F81" s="846" t="s">
        <v>4578</v>
      </c>
      <c r="G81" s="871" t="s">
        <v>2634</v>
      </c>
      <c r="H81" s="872"/>
      <c r="I81" s="871" t="str">
        <f t="shared" si="11"/>
        <v>CAH_SENIOR_MMS20</v>
      </c>
      <c r="J81" s="871" t="s">
        <v>2719</v>
      </c>
      <c r="K81" s="871" t="s">
        <v>2329</v>
      </c>
      <c r="L81" s="871" t="s">
        <v>2311</v>
      </c>
      <c r="M81" s="873" t="s">
        <v>1297</v>
      </c>
      <c r="N81" s="874" t="s">
        <v>1298</v>
      </c>
      <c r="O81" s="874" t="s">
        <v>7</v>
      </c>
      <c r="P81" s="874" t="s">
        <v>7</v>
      </c>
    </row>
    <row r="82" spans="1:16" x14ac:dyDescent="0.2">
      <c r="A82" s="89" t="s">
        <v>1299</v>
      </c>
      <c r="B82" s="879" t="str">
        <f t="shared" si="12"/>
        <v>&gt;</v>
      </c>
      <c r="C82" s="877" t="str">
        <f t="shared" si="13"/>
        <v/>
      </c>
      <c r="D82" s="877" t="str">
        <f t="shared" si="10"/>
        <v/>
      </c>
      <c r="E82" s="846" t="s">
        <v>3052</v>
      </c>
      <c r="F82" s="846" t="s">
        <v>4579</v>
      </c>
      <c r="G82" s="871" t="s">
        <v>2635</v>
      </c>
      <c r="H82" s="872"/>
      <c r="I82" s="871" t="str">
        <f t="shared" si="11"/>
        <v>CAH_SENIOR_MMS21</v>
      </c>
      <c r="J82" s="871" t="s">
        <v>2719</v>
      </c>
      <c r="K82" s="871" t="s">
        <v>2329</v>
      </c>
      <c r="L82" s="871" t="s">
        <v>2312</v>
      </c>
      <c r="M82" s="873" t="s">
        <v>1300</v>
      </c>
      <c r="N82" s="874" t="s">
        <v>1301</v>
      </c>
      <c r="O82" s="874" t="s">
        <v>7</v>
      </c>
      <c r="P82" s="874" t="s">
        <v>7</v>
      </c>
    </row>
    <row r="83" spans="1:16" x14ac:dyDescent="0.2">
      <c r="A83" s="89" t="s">
        <v>1302</v>
      </c>
      <c r="B83" s="879" t="str">
        <f t="shared" si="12"/>
        <v>·</v>
      </c>
      <c r="C83" s="877" t="str">
        <f t="shared" si="13"/>
        <v/>
      </c>
      <c r="D83" s="877" t="str">
        <f t="shared" si="10"/>
        <v/>
      </c>
      <c r="E83" s="847" t="s">
        <v>4580</v>
      </c>
      <c r="F83" s="847" t="s">
        <v>4581</v>
      </c>
      <c r="G83" s="871" t="s">
        <v>2636</v>
      </c>
      <c r="H83" s="872"/>
      <c r="I83" s="871" t="str">
        <f t="shared" si="11"/>
        <v>CAH_SENIOR_MMS1921</v>
      </c>
      <c r="J83" s="871" t="s">
        <v>2719</v>
      </c>
      <c r="K83" s="871" t="s">
        <v>2329</v>
      </c>
      <c r="L83" s="883" t="s">
        <v>2448</v>
      </c>
      <c r="M83" s="873" t="s">
        <v>1303</v>
      </c>
      <c r="N83" s="874" t="s">
        <v>1304</v>
      </c>
      <c r="O83" s="874" t="s">
        <v>7</v>
      </c>
      <c r="P83" s="874" t="s">
        <v>7</v>
      </c>
    </row>
    <row r="84" spans="1:16" x14ac:dyDescent="0.2">
      <c r="A84" s="89" t="s">
        <v>1305</v>
      </c>
      <c r="B84" s="879" t="str">
        <f t="shared" si="12"/>
        <v>&gt;</v>
      </c>
      <c r="C84" s="877" t="str">
        <f t="shared" si="13"/>
        <v/>
      </c>
      <c r="D84" s="877" t="str">
        <f t="shared" si="10"/>
        <v/>
      </c>
      <c r="E84" s="846" t="s">
        <v>3053</v>
      </c>
      <c r="F84" s="846" t="s">
        <v>3054</v>
      </c>
      <c r="G84" s="871" t="s">
        <v>2637</v>
      </c>
      <c r="H84" s="872"/>
      <c r="I84" s="871" t="str">
        <f t="shared" si="11"/>
        <v>CAH_SENIOR_MMS22</v>
      </c>
      <c r="J84" s="871" t="s">
        <v>2719</v>
      </c>
      <c r="K84" s="871" t="s">
        <v>2329</v>
      </c>
      <c r="L84" s="871" t="s">
        <v>2313</v>
      </c>
      <c r="M84" s="873" t="s">
        <v>1306</v>
      </c>
      <c r="N84" s="874" t="s">
        <v>1307</v>
      </c>
      <c r="O84" s="874" t="s">
        <v>7</v>
      </c>
      <c r="P84" s="874" t="s">
        <v>7</v>
      </c>
    </row>
    <row r="85" spans="1:16" x14ac:dyDescent="0.2">
      <c r="A85" s="89" t="s">
        <v>1308</v>
      </c>
      <c r="B85" s="879" t="str">
        <f t="shared" si="12"/>
        <v>&gt;</v>
      </c>
      <c r="C85" s="877" t="str">
        <f t="shared" si="13"/>
        <v/>
      </c>
      <c r="D85" s="877" t="str">
        <f t="shared" si="10"/>
        <v/>
      </c>
      <c r="E85" s="846" t="s">
        <v>1309</v>
      </c>
      <c r="F85" s="846" t="s">
        <v>4582</v>
      </c>
      <c r="G85" s="871" t="s">
        <v>2638</v>
      </c>
      <c r="H85" s="872"/>
      <c r="I85" s="871" t="str">
        <f t="shared" si="11"/>
        <v>CAH_SENIOR_MMS23</v>
      </c>
      <c r="J85" s="871" t="s">
        <v>2719</v>
      </c>
      <c r="K85" s="871" t="s">
        <v>2329</v>
      </c>
      <c r="L85" s="871" t="s">
        <v>2314</v>
      </c>
      <c r="M85" s="873" t="s">
        <v>1310</v>
      </c>
      <c r="N85" s="874" t="s">
        <v>1311</v>
      </c>
      <c r="O85" s="874" t="s">
        <v>7</v>
      </c>
      <c r="P85" s="874" t="s">
        <v>7</v>
      </c>
    </row>
    <row r="86" spans="1:16" x14ac:dyDescent="0.2">
      <c r="A86" s="89" t="s">
        <v>1312</v>
      </c>
      <c r="B86" s="879" t="str">
        <f t="shared" si="12"/>
        <v>&gt;</v>
      </c>
      <c r="C86" s="877" t="str">
        <f t="shared" si="13"/>
        <v/>
      </c>
      <c r="D86" s="877" t="str">
        <f t="shared" si="10"/>
        <v/>
      </c>
      <c r="E86" s="846" t="s">
        <v>5298</v>
      </c>
      <c r="F86" s="850" t="s">
        <v>5224</v>
      </c>
      <c r="G86" s="871" t="s">
        <v>2639</v>
      </c>
      <c r="H86" s="872"/>
      <c r="I86" s="871" t="str">
        <f t="shared" si="11"/>
        <v>CAH_SENIOR_MMS24</v>
      </c>
      <c r="J86" s="871" t="s">
        <v>2719</v>
      </c>
      <c r="K86" s="871" t="s">
        <v>2329</v>
      </c>
      <c r="L86" s="871" t="s">
        <v>2315</v>
      </c>
      <c r="M86" s="873" t="s">
        <v>1313</v>
      </c>
      <c r="N86" s="874" t="s">
        <v>1314</v>
      </c>
      <c r="O86" s="874" t="s">
        <v>7</v>
      </c>
      <c r="P86" s="874" t="s">
        <v>7</v>
      </c>
    </row>
    <row r="87" spans="1:16" s="885" customFormat="1" x14ac:dyDescent="0.2">
      <c r="A87" s="91" t="s">
        <v>1315</v>
      </c>
      <c r="B87" s="879" t="str">
        <f t="shared" si="12"/>
        <v>!</v>
      </c>
      <c r="C87" s="877" t="str">
        <f t="shared" si="13"/>
        <v/>
      </c>
      <c r="D87" s="877" t="str">
        <f t="shared" si="10"/>
        <v/>
      </c>
      <c r="E87" s="849" t="s">
        <v>1316</v>
      </c>
      <c r="F87" s="849" t="s">
        <v>2038</v>
      </c>
      <c r="G87" s="871" t="s">
        <v>2448</v>
      </c>
      <c r="H87" s="872"/>
      <c r="I87" s="871" t="str">
        <f t="shared" si="11"/>
        <v/>
      </c>
      <c r="J87" s="871"/>
      <c r="K87" s="871"/>
      <c r="L87" s="871"/>
      <c r="M87" s="873" t="s">
        <v>1317</v>
      </c>
      <c r="N87" s="874" t="s">
        <v>1318</v>
      </c>
      <c r="O87" s="886" t="s">
        <v>7</v>
      </c>
      <c r="P87" s="886" t="s">
        <v>7</v>
      </c>
    </row>
    <row r="88" spans="1:16" ht="22.5" x14ac:dyDescent="0.2">
      <c r="A88" s="89" t="s">
        <v>1319</v>
      </c>
      <c r="B88" s="879" t="str">
        <f t="shared" si="12"/>
        <v>►</v>
      </c>
      <c r="C88" s="877" t="str">
        <f t="shared" si="13"/>
        <v/>
      </c>
      <c r="D88" s="877" t="str">
        <f t="shared" si="10"/>
        <v/>
      </c>
      <c r="E88" s="840" t="s">
        <v>1320</v>
      </c>
      <c r="F88" s="840" t="s">
        <v>4583</v>
      </c>
      <c r="G88" s="871" t="s">
        <v>2448</v>
      </c>
      <c r="H88" s="872"/>
      <c r="I88" s="871" t="str">
        <f t="shared" si="11"/>
        <v/>
      </c>
      <c r="J88" s="871"/>
      <c r="K88" s="871"/>
      <c r="L88" s="871"/>
      <c r="M88" s="873" t="s">
        <v>1321</v>
      </c>
      <c r="N88" s="874" t="s">
        <v>1322</v>
      </c>
      <c r="O88" s="874" t="s">
        <v>7</v>
      </c>
      <c r="P88" s="874" t="s">
        <v>7</v>
      </c>
    </row>
    <row r="89" spans="1:16" x14ac:dyDescent="0.2">
      <c r="A89" s="89" t="s">
        <v>1323</v>
      </c>
      <c r="B89" s="879" t="str">
        <f t="shared" si="12"/>
        <v>&gt;</v>
      </c>
      <c r="C89" s="877" t="str">
        <f t="shared" si="13"/>
        <v/>
      </c>
      <c r="D89" s="877" t="str">
        <f t="shared" si="10"/>
        <v/>
      </c>
      <c r="E89" s="846" t="s">
        <v>1324</v>
      </c>
      <c r="F89" s="846" t="s">
        <v>4584</v>
      </c>
      <c r="G89" s="871" t="s">
        <v>2640</v>
      </c>
      <c r="H89" s="872"/>
      <c r="I89" s="871" t="str">
        <f t="shared" si="11"/>
        <v>CAH_SENIOR_MMS25</v>
      </c>
      <c r="J89" s="871" t="s">
        <v>2719</v>
      </c>
      <c r="K89" s="871" t="s">
        <v>2329</v>
      </c>
      <c r="L89" s="871" t="s">
        <v>2316</v>
      </c>
      <c r="M89" s="873" t="s">
        <v>1325</v>
      </c>
      <c r="N89" s="874" t="s">
        <v>1326</v>
      </c>
      <c r="O89" s="874" t="s">
        <v>7</v>
      </c>
      <c r="P89" s="874" t="s">
        <v>7</v>
      </c>
    </row>
    <row r="90" spans="1:16" x14ac:dyDescent="0.2">
      <c r="A90" s="89" t="s">
        <v>1327</v>
      </c>
      <c r="B90" s="879" t="str">
        <f t="shared" si="12"/>
        <v>&gt;</v>
      </c>
      <c r="C90" s="877" t="str">
        <f t="shared" si="13"/>
        <v/>
      </c>
      <c r="D90" s="877" t="str">
        <f t="shared" si="10"/>
        <v/>
      </c>
      <c r="E90" s="846" t="s">
        <v>1328</v>
      </c>
      <c r="F90" s="846" t="s">
        <v>4585</v>
      </c>
      <c r="G90" s="871" t="s">
        <v>2641</v>
      </c>
      <c r="H90" s="872"/>
      <c r="I90" s="871" t="str">
        <f t="shared" si="11"/>
        <v>CAH_SENIOR_MMS26</v>
      </c>
      <c r="J90" s="871" t="s">
        <v>2719</v>
      </c>
      <c r="K90" s="871" t="s">
        <v>2329</v>
      </c>
      <c r="L90" s="871" t="s">
        <v>2317</v>
      </c>
      <c r="M90" s="873" t="s">
        <v>1329</v>
      </c>
      <c r="N90" s="874" t="s">
        <v>1330</v>
      </c>
      <c r="O90" s="874" t="s">
        <v>7</v>
      </c>
      <c r="P90" s="874" t="s">
        <v>7</v>
      </c>
    </row>
    <row r="91" spans="1:16" x14ac:dyDescent="0.2">
      <c r="A91" s="89" t="s">
        <v>1331</v>
      </c>
      <c r="B91" s="879" t="str">
        <f t="shared" si="12"/>
        <v>&gt;</v>
      </c>
      <c r="C91" s="877" t="str">
        <f t="shared" si="13"/>
        <v/>
      </c>
      <c r="D91" s="877" t="str">
        <f t="shared" si="10"/>
        <v/>
      </c>
      <c r="E91" s="846" t="s">
        <v>1332</v>
      </c>
      <c r="F91" s="846" t="s">
        <v>4586</v>
      </c>
      <c r="G91" s="871" t="s">
        <v>2642</v>
      </c>
      <c r="H91" s="872"/>
      <c r="I91" s="871" t="str">
        <f t="shared" si="11"/>
        <v>CAH_SENIOR_MMS27</v>
      </c>
      <c r="J91" s="871" t="s">
        <v>2719</v>
      </c>
      <c r="K91" s="871" t="s">
        <v>2329</v>
      </c>
      <c r="L91" s="871" t="s">
        <v>2318</v>
      </c>
      <c r="M91" s="873" t="s">
        <v>1333</v>
      </c>
      <c r="N91" s="874" t="s">
        <v>1334</v>
      </c>
      <c r="O91" s="874" t="s">
        <v>7</v>
      </c>
      <c r="P91" s="874" t="s">
        <v>7</v>
      </c>
    </row>
    <row r="92" spans="1:16" ht="33.75" x14ac:dyDescent="0.2">
      <c r="A92" s="89" t="s">
        <v>1335</v>
      </c>
      <c r="B92" s="879" t="str">
        <f t="shared" si="12"/>
        <v>&gt;</v>
      </c>
      <c r="C92" s="877" t="str">
        <f t="shared" si="13"/>
        <v/>
      </c>
      <c r="D92" s="877" t="str">
        <f t="shared" si="10"/>
        <v/>
      </c>
      <c r="E92" s="846" t="s">
        <v>3067</v>
      </c>
      <c r="F92" s="850" t="s">
        <v>5225</v>
      </c>
      <c r="G92" s="871" t="s">
        <v>2643</v>
      </c>
      <c r="H92" s="872"/>
      <c r="I92" s="871" t="str">
        <f t="shared" si="11"/>
        <v>CAH_SENIOR_MMS28</v>
      </c>
      <c r="J92" s="871" t="s">
        <v>2719</v>
      </c>
      <c r="K92" s="871" t="s">
        <v>2329</v>
      </c>
      <c r="L92" s="871" t="s">
        <v>2319</v>
      </c>
      <c r="M92" s="873" t="s">
        <v>1336</v>
      </c>
      <c r="N92" s="874" t="s">
        <v>1337</v>
      </c>
      <c r="O92" s="874" t="s">
        <v>7</v>
      </c>
      <c r="P92" s="874" t="s">
        <v>7</v>
      </c>
    </row>
    <row r="93" spans="1:16" ht="33.75" x14ac:dyDescent="0.2">
      <c r="A93" s="89" t="s">
        <v>1338</v>
      </c>
      <c r="B93" s="879" t="str">
        <f t="shared" si="12"/>
        <v>&gt;</v>
      </c>
      <c r="C93" s="877" t="str">
        <f t="shared" si="13"/>
        <v/>
      </c>
      <c r="D93" s="877" t="str">
        <f t="shared" si="10"/>
        <v/>
      </c>
      <c r="E93" s="846" t="s">
        <v>1339</v>
      </c>
      <c r="F93" s="850" t="s">
        <v>5226</v>
      </c>
      <c r="G93" s="871" t="s">
        <v>2644</v>
      </c>
      <c r="H93" s="872"/>
      <c r="I93" s="871" t="str">
        <f t="shared" si="11"/>
        <v>CAH_SENIOR_MMS29</v>
      </c>
      <c r="J93" s="871" t="s">
        <v>2719</v>
      </c>
      <c r="K93" s="871" t="s">
        <v>2329</v>
      </c>
      <c r="L93" s="871" t="s">
        <v>2320</v>
      </c>
      <c r="M93" s="873" t="s">
        <v>1340</v>
      </c>
      <c r="N93" s="874" t="s">
        <v>1341</v>
      </c>
      <c r="O93" s="874" t="s">
        <v>7</v>
      </c>
      <c r="P93" s="874" t="s">
        <v>7</v>
      </c>
    </row>
    <row r="94" spans="1:16" x14ac:dyDescent="0.2">
      <c r="A94" s="89" t="s">
        <v>1342</v>
      </c>
      <c r="B94" s="879" t="str">
        <f t="shared" si="12"/>
        <v>·</v>
      </c>
      <c r="C94" s="877" t="str">
        <f t="shared" si="13"/>
        <v/>
      </c>
      <c r="D94" s="877" t="str">
        <f t="shared" si="10"/>
        <v/>
      </c>
      <c r="E94" s="847" t="s">
        <v>1343</v>
      </c>
      <c r="F94" s="847" t="s">
        <v>4384</v>
      </c>
      <c r="G94" s="871" t="s">
        <v>2645</v>
      </c>
      <c r="H94" s="872"/>
      <c r="I94" s="871" t="str">
        <f t="shared" si="11"/>
        <v>CAH_SENIOR_MMS2229</v>
      </c>
      <c r="J94" s="871" t="s">
        <v>2719</v>
      </c>
      <c r="K94" s="883" t="s">
        <v>2448</v>
      </c>
      <c r="L94" s="883" t="s">
        <v>2448</v>
      </c>
      <c r="M94" s="873" t="s">
        <v>1344</v>
      </c>
      <c r="N94" s="874" t="s">
        <v>1345</v>
      </c>
      <c r="O94" s="874" t="s">
        <v>7</v>
      </c>
      <c r="P94" s="874" t="s">
        <v>7</v>
      </c>
    </row>
    <row r="95" spans="1:16" ht="22.5" x14ac:dyDescent="0.2">
      <c r="A95" s="89" t="s">
        <v>1346</v>
      </c>
      <c r="B95" s="879" t="str">
        <f t="shared" si="12"/>
        <v>&gt;</v>
      </c>
      <c r="C95" s="877" t="str">
        <f t="shared" si="13"/>
        <v/>
      </c>
      <c r="D95" s="877" t="str">
        <f t="shared" si="10"/>
        <v/>
      </c>
      <c r="E95" s="846" t="s">
        <v>1347</v>
      </c>
      <c r="F95" s="846" t="s">
        <v>4587</v>
      </c>
      <c r="G95" s="871"/>
      <c r="H95" s="872"/>
      <c r="I95" s="871"/>
      <c r="J95" s="871"/>
      <c r="K95" s="871"/>
      <c r="L95" s="871"/>
      <c r="M95" s="873" t="s">
        <v>1348</v>
      </c>
      <c r="N95" s="874" t="s">
        <v>1349</v>
      </c>
      <c r="O95" s="874" t="s">
        <v>7</v>
      </c>
      <c r="P95" s="874" t="s">
        <v>7</v>
      </c>
    </row>
    <row r="96" spans="1:16" ht="22.5" x14ac:dyDescent="0.2">
      <c r="A96" s="89" t="s">
        <v>1350</v>
      </c>
      <c r="B96" s="879" t="str">
        <f t="shared" si="12"/>
        <v>·</v>
      </c>
      <c r="C96" s="877" t="str">
        <f t="shared" si="13"/>
        <v/>
      </c>
      <c r="D96" s="877" t="str">
        <f t="shared" si="10"/>
        <v/>
      </c>
      <c r="E96" s="847" t="s">
        <v>4588</v>
      </c>
      <c r="F96" s="847" t="s">
        <v>4589</v>
      </c>
      <c r="G96" s="871" t="s">
        <v>2646</v>
      </c>
      <c r="H96" s="872"/>
      <c r="I96" s="871" t="str">
        <f>IF(G96&lt;&gt;"",IF(H96&lt;&gt;"",G96&amp;" ; "&amp;IFERROR(IF(SEARCH(" ; ",G96)&gt;0,SUBSTITUTE(G96," ; ","_N  ; ")&amp;"_N"),IFERROR(IF(SEARCH(" ;",G96)&gt;0,SUBSTITUTE(G96," ;","_N  ; ")&amp;"_N"),IFERROR(IF(SEARCH(";",G96)&gt;0,SUBSTITUTE(G96,";","_N  ; ")&amp;"_N"),G96&amp;"_N"))),G96),"")</f>
        <v>CAH_SENIOR_MMS30</v>
      </c>
      <c r="J96" s="871" t="s">
        <v>2719</v>
      </c>
      <c r="K96" s="883" t="s">
        <v>2448</v>
      </c>
      <c r="L96" s="871" t="s">
        <v>2321</v>
      </c>
      <c r="M96" s="873" t="s">
        <v>1351</v>
      </c>
      <c r="N96" s="874" t="s">
        <v>1352</v>
      </c>
      <c r="O96" s="874" t="s">
        <v>7</v>
      </c>
      <c r="P96" s="874" t="s">
        <v>7</v>
      </c>
    </row>
    <row r="97" spans="1:16" x14ac:dyDescent="0.2">
      <c r="A97" s="92" t="s">
        <v>1353</v>
      </c>
      <c r="B97" s="879" t="str">
        <f t="shared" si="12"/>
        <v>·</v>
      </c>
      <c r="C97" s="877" t="str">
        <f t="shared" si="13"/>
        <v/>
      </c>
      <c r="D97" s="877" t="str">
        <f t="shared" si="10"/>
        <v/>
      </c>
      <c r="E97" s="851" t="s">
        <v>1354</v>
      </c>
      <c r="F97" s="851" t="s">
        <v>2040</v>
      </c>
      <c r="G97" s="871" t="s">
        <v>2647</v>
      </c>
      <c r="H97" s="872"/>
      <c r="I97" s="871" t="str">
        <f t="shared" si="11"/>
        <v>CAH_SENIOR_MMS</v>
      </c>
      <c r="J97" s="871" t="s">
        <v>2719</v>
      </c>
      <c r="K97" s="871" t="s">
        <v>2329</v>
      </c>
      <c r="L97" s="871" t="s">
        <v>2322</v>
      </c>
      <c r="M97" s="873" t="s">
        <v>1355</v>
      </c>
      <c r="N97" s="874" t="s">
        <v>1356</v>
      </c>
      <c r="O97" s="874" t="s">
        <v>7</v>
      </c>
      <c r="P97" s="874" t="s">
        <v>7</v>
      </c>
    </row>
    <row r="98" spans="1:16" customFormat="1" hidden="1" x14ac:dyDescent="0.2">
      <c r="A98" s="89"/>
      <c r="B98" s="318"/>
      <c r="C98" s="428" t="s">
        <v>4896</v>
      </c>
      <c r="D98" s="428" t="s">
        <v>4896</v>
      </c>
      <c r="E98" s="357" t="s">
        <v>3080</v>
      </c>
      <c r="F98" s="484" t="s">
        <v>5227</v>
      </c>
      <c r="G98" s="359" t="s">
        <v>2648</v>
      </c>
      <c r="H98" s="485"/>
      <c r="I98" s="359" t="str">
        <f t="shared" si="11"/>
        <v>CAH_SENIOR_MMS_Ok</v>
      </c>
      <c r="J98" s="359" t="s">
        <v>2719</v>
      </c>
      <c r="K98" s="486" t="s">
        <v>2448</v>
      </c>
      <c r="L98" s="486" t="s">
        <v>2448</v>
      </c>
      <c r="M98" s="360" t="s">
        <v>7</v>
      </c>
      <c r="N98" s="361"/>
      <c r="O98" s="361"/>
      <c r="P98" s="361"/>
    </row>
    <row r="99" spans="1:16" x14ac:dyDescent="0.2">
      <c r="A99" s="89" t="s">
        <v>1357</v>
      </c>
      <c r="B99" s="879" t="str">
        <f t="shared" ref="B99:B131" si="14">IF(ISERROR(LOOKUP(A99,TABLE,SIGNE)),"",(LOOKUP(A99,TABLE,SIGNE)))</f>
        <v>►</v>
      </c>
      <c r="C99" s="877" t="str">
        <f t="shared" si="13"/>
        <v/>
      </c>
      <c r="D99" s="877" t="str">
        <f>IF($D$45="x","+","")</f>
        <v/>
      </c>
      <c r="E99" s="840" t="s">
        <v>1358</v>
      </c>
      <c r="F99" s="852" t="s">
        <v>5228</v>
      </c>
      <c r="G99" s="871" t="s">
        <v>2768</v>
      </c>
      <c r="H99" s="872"/>
      <c r="I99" s="871" t="str">
        <f t="shared" si="11"/>
        <v>CAH_SENIOR_MMS_Passe</v>
      </c>
      <c r="J99" s="871" t="s">
        <v>2719</v>
      </c>
      <c r="K99" s="871" t="s">
        <v>2329</v>
      </c>
      <c r="L99" s="871" t="s">
        <v>2323</v>
      </c>
      <c r="M99" s="873"/>
      <c r="N99" s="874" t="s">
        <v>1359</v>
      </c>
      <c r="O99" s="874" t="s">
        <v>7</v>
      </c>
      <c r="P99" s="874" t="s">
        <v>7</v>
      </c>
    </row>
    <row r="100" spans="1:16" x14ac:dyDescent="0.2">
      <c r="A100" s="89" t="s">
        <v>1360</v>
      </c>
      <c r="B100" s="879" t="str">
        <f t="shared" si="14"/>
        <v>&gt;</v>
      </c>
      <c r="C100" s="877" t="str">
        <f t="shared" si="13"/>
        <v/>
      </c>
      <c r="D100" s="877" t="str">
        <f t="shared" ref="D100:D111" si="15">IF($D$45="x","+","")</f>
        <v/>
      </c>
      <c r="E100" s="843" t="s">
        <v>1361</v>
      </c>
      <c r="F100" s="843" t="s">
        <v>4590</v>
      </c>
      <c r="G100" s="871" t="s">
        <v>2448</v>
      </c>
      <c r="H100" s="872"/>
      <c r="I100" s="871" t="str">
        <f t="shared" si="11"/>
        <v/>
      </c>
      <c r="J100" s="871"/>
      <c r="K100" s="871"/>
      <c r="L100" s="871"/>
      <c r="M100" s="873"/>
      <c r="N100" s="874" t="s">
        <v>1362</v>
      </c>
      <c r="O100" s="874" t="s">
        <v>7</v>
      </c>
      <c r="P100" s="874" t="s">
        <v>7</v>
      </c>
    </row>
    <row r="101" spans="1:16" x14ac:dyDescent="0.2">
      <c r="A101" s="93" t="s">
        <v>1363</v>
      </c>
      <c r="B101" s="876" t="str">
        <f t="shared" si="14"/>
        <v>·</v>
      </c>
      <c r="C101" s="877" t="str">
        <f t="shared" si="13"/>
        <v/>
      </c>
      <c r="D101" s="877" t="str">
        <f t="shared" si="15"/>
        <v/>
      </c>
      <c r="E101" s="853" t="s">
        <v>1364</v>
      </c>
      <c r="F101" s="853" t="s">
        <v>4591</v>
      </c>
      <c r="G101" s="871" t="s">
        <v>3117</v>
      </c>
      <c r="H101" s="872"/>
      <c r="I101" s="871" t="str">
        <f t="shared" si="11"/>
        <v>CAH_SENIOR_MMS_CndPart00</v>
      </c>
      <c r="J101" s="871" t="s">
        <v>2719</v>
      </c>
      <c r="K101" s="871" t="s">
        <v>2329</v>
      </c>
      <c r="L101" s="871" t="s">
        <v>2324</v>
      </c>
      <c r="M101" s="873"/>
      <c r="N101" s="874" t="s">
        <v>1365</v>
      </c>
      <c r="O101" s="874" t="s">
        <v>7</v>
      </c>
      <c r="P101" s="874" t="s">
        <v>7</v>
      </c>
    </row>
    <row r="102" spans="1:16" ht="22.5" x14ac:dyDescent="0.2">
      <c r="A102" s="93" t="s">
        <v>1366</v>
      </c>
      <c r="B102" s="876" t="str">
        <f t="shared" si="14"/>
        <v>·</v>
      </c>
      <c r="C102" s="877" t="str">
        <f t="shared" si="13"/>
        <v/>
      </c>
      <c r="D102" s="877" t="str">
        <f t="shared" si="15"/>
        <v/>
      </c>
      <c r="E102" s="853" t="s">
        <v>1550</v>
      </c>
      <c r="F102" s="853" t="s">
        <v>4592</v>
      </c>
      <c r="G102" s="871" t="s">
        <v>3118</v>
      </c>
      <c r="H102" s="872"/>
      <c r="I102" s="871" t="str">
        <f t="shared" si="11"/>
        <v>CAH_SENIOR_MMS_CndPart59</v>
      </c>
      <c r="J102" s="871" t="s">
        <v>2719</v>
      </c>
      <c r="K102" s="871" t="s">
        <v>2329</v>
      </c>
      <c r="L102" s="871" t="s">
        <v>2325</v>
      </c>
      <c r="M102" s="873"/>
      <c r="N102" s="874" t="s">
        <v>1367</v>
      </c>
      <c r="O102" s="874" t="s">
        <v>7</v>
      </c>
      <c r="P102" s="874" t="s">
        <v>7</v>
      </c>
    </row>
    <row r="103" spans="1:16" x14ac:dyDescent="0.2">
      <c r="A103" s="93" t="s">
        <v>1368</v>
      </c>
      <c r="B103" s="876" t="str">
        <f t="shared" si="14"/>
        <v>·</v>
      </c>
      <c r="C103" s="877" t="str">
        <f t="shared" si="13"/>
        <v/>
      </c>
      <c r="D103" s="877" t="str">
        <f t="shared" si="15"/>
        <v/>
      </c>
      <c r="E103" s="853" t="s">
        <v>3075</v>
      </c>
      <c r="F103" s="853" t="s">
        <v>4593</v>
      </c>
      <c r="G103" s="871" t="s">
        <v>3119</v>
      </c>
      <c r="H103" s="872"/>
      <c r="I103" s="871" t="str">
        <f t="shared" si="11"/>
        <v>CAH_SENIOR_MMS_CndPart90</v>
      </c>
      <c r="J103" s="871" t="s">
        <v>2719</v>
      </c>
      <c r="K103" s="871" t="s">
        <v>2329</v>
      </c>
      <c r="L103" s="871" t="s">
        <v>2326</v>
      </c>
      <c r="M103" s="873"/>
      <c r="N103" s="874" t="s">
        <v>1369</v>
      </c>
      <c r="O103" s="874" t="s">
        <v>7</v>
      </c>
      <c r="P103" s="874" t="s">
        <v>7</v>
      </c>
    </row>
    <row r="104" spans="1:16" x14ac:dyDescent="0.2">
      <c r="A104" s="93" t="s">
        <v>1370</v>
      </c>
      <c r="B104" s="876" t="str">
        <f t="shared" si="14"/>
        <v>·</v>
      </c>
      <c r="C104" s="877" t="str">
        <f t="shared" si="13"/>
        <v/>
      </c>
      <c r="D104" s="877" t="str">
        <f t="shared" si="15"/>
        <v/>
      </c>
      <c r="E104" s="853" t="s">
        <v>1371</v>
      </c>
      <c r="F104" s="853" t="s">
        <v>4594</v>
      </c>
      <c r="G104" s="871" t="s">
        <v>3120</v>
      </c>
      <c r="H104" s="872"/>
      <c r="I104" s="871" t="str">
        <f t="shared" si="11"/>
        <v>CAH_SENIOR_MMS_CndPart99</v>
      </c>
      <c r="J104" s="871" t="s">
        <v>2719</v>
      </c>
      <c r="K104" s="871" t="s">
        <v>2329</v>
      </c>
      <c r="L104" s="871" t="s">
        <v>2327</v>
      </c>
      <c r="M104" s="873"/>
      <c r="N104" s="874" t="s">
        <v>1372</v>
      </c>
      <c r="O104" s="874" t="s">
        <v>7</v>
      </c>
      <c r="P104" s="874" t="s">
        <v>7</v>
      </c>
    </row>
    <row r="105" spans="1:16" x14ac:dyDescent="0.2">
      <c r="A105" s="93" t="s">
        <v>1373</v>
      </c>
      <c r="B105" s="879" t="str">
        <f t="shared" si="14"/>
        <v>&gt;</v>
      </c>
      <c r="C105" s="877" t="str">
        <f t="shared" si="13"/>
        <v/>
      </c>
      <c r="D105" s="877" t="str">
        <f t="shared" si="15"/>
        <v/>
      </c>
      <c r="E105" s="843" t="s">
        <v>1374</v>
      </c>
      <c r="F105" s="843" t="s">
        <v>4595</v>
      </c>
      <c r="G105" s="871" t="s">
        <v>3121</v>
      </c>
      <c r="H105" s="872"/>
      <c r="I105" s="871" t="str">
        <f t="shared" si="11"/>
        <v>CAH_SENIOR_MMS_MotifNon</v>
      </c>
      <c r="J105" s="871" t="s">
        <v>2719</v>
      </c>
      <c r="K105" s="871" t="s">
        <v>2329</v>
      </c>
      <c r="L105" s="871" t="s">
        <v>2328</v>
      </c>
      <c r="M105" s="873"/>
      <c r="N105" s="874" t="s">
        <v>1375</v>
      </c>
      <c r="O105" s="874" t="s">
        <v>7</v>
      </c>
      <c r="P105" s="874" t="s">
        <v>7</v>
      </c>
    </row>
    <row r="106" spans="1:16" x14ac:dyDescent="0.2">
      <c r="A106" s="94" t="s">
        <v>1376</v>
      </c>
      <c r="B106" s="876" t="str">
        <f t="shared" si="14"/>
        <v>·</v>
      </c>
      <c r="C106" s="877" t="str">
        <f t="shared" si="13"/>
        <v/>
      </c>
      <c r="D106" s="877" t="str">
        <f t="shared" si="15"/>
        <v/>
      </c>
      <c r="E106" s="854" t="s">
        <v>1377</v>
      </c>
      <c r="F106" s="854" t="s">
        <v>4596</v>
      </c>
      <c r="G106" s="871" t="s">
        <v>2448</v>
      </c>
      <c r="H106" s="872"/>
      <c r="I106" s="871" t="str">
        <f t="shared" si="11"/>
        <v/>
      </c>
      <c r="J106" s="871"/>
      <c r="K106" s="887"/>
      <c r="L106" s="871"/>
      <c r="M106" s="873"/>
      <c r="N106" s="874" t="s">
        <v>7</v>
      </c>
      <c r="O106" s="874" t="s">
        <v>7</v>
      </c>
      <c r="P106" s="874" t="s">
        <v>7</v>
      </c>
    </row>
    <row r="107" spans="1:16" x14ac:dyDescent="0.2">
      <c r="A107" s="94"/>
      <c r="B107" s="876" t="str">
        <f t="shared" si="14"/>
        <v/>
      </c>
      <c r="C107" s="877" t="str">
        <f t="shared" si="13"/>
        <v/>
      </c>
      <c r="D107" s="877" t="str">
        <f t="shared" si="15"/>
        <v/>
      </c>
      <c r="E107" s="854" t="s">
        <v>5229</v>
      </c>
      <c r="F107" s="854" t="s">
        <v>5230</v>
      </c>
      <c r="G107" s="871"/>
      <c r="H107" s="872"/>
      <c r="I107" s="871"/>
      <c r="J107" s="871"/>
      <c r="K107" s="887"/>
      <c r="L107" s="871"/>
      <c r="M107" s="873"/>
      <c r="N107" s="874" t="s">
        <v>7</v>
      </c>
      <c r="O107" s="874" t="s">
        <v>7</v>
      </c>
      <c r="P107" s="874" t="s">
        <v>7</v>
      </c>
    </row>
    <row r="108" spans="1:16" x14ac:dyDescent="0.2">
      <c r="A108" s="94" t="s">
        <v>1378</v>
      </c>
      <c r="B108" s="876" t="str">
        <f t="shared" si="14"/>
        <v>·</v>
      </c>
      <c r="C108" s="877" t="str">
        <f t="shared" si="13"/>
        <v/>
      </c>
      <c r="D108" s="877" t="str">
        <f t="shared" si="15"/>
        <v/>
      </c>
      <c r="E108" s="854" t="s">
        <v>1379</v>
      </c>
      <c r="F108" s="854" t="s">
        <v>4597</v>
      </c>
      <c r="G108" s="871" t="s">
        <v>2448</v>
      </c>
      <c r="H108" s="872"/>
      <c r="I108" s="871" t="str">
        <f t="shared" si="11"/>
        <v/>
      </c>
      <c r="J108" s="871"/>
      <c r="K108" s="887"/>
      <c r="L108" s="871"/>
      <c r="M108" s="873"/>
      <c r="N108" s="874" t="s">
        <v>7</v>
      </c>
      <c r="O108" s="874" t="s">
        <v>7</v>
      </c>
      <c r="P108" s="874" t="s">
        <v>7</v>
      </c>
    </row>
    <row r="109" spans="1:16" x14ac:dyDescent="0.2">
      <c r="A109" s="94" t="s">
        <v>1380</v>
      </c>
      <c r="B109" s="879" t="str">
        <f t="shared" si="14"/>
        <v>·</v>
      </c>
      <c r="C109" s="877" t="str">
        <f t="shared" si="13"/>
        <v/>
      </c>
      <c r="D109" s="877" t="str">
        <f t="shared" si="15"/>
        <v/>
      </c>
      <c r="E109" s="854" t="s">
        <v>3075</v>
      </c>
      <c r="F109" s="854" t="s">
        <v>4598</v>
      </c>
      <c r="G109" s="871" t="s">
        <v>2448</v>
      </c>
      <c r="H109" s="872"/>
      <c r="I109" s="871" t="str">
        <f t="shared" si="11"/>
        <v/>
      </c>
      <c r="J109" s="871"/>
      <c r="K109" s="887"/>
      <c r="L109" s="871"/>
      <c r="M109" s="873"/>
      <c r="N109" s="874" t="s">
        <v>7</v>
      </c>
      <c r="O109" s="874" t="s">
        <v>7</v>
      </c>
      <c r="P109" s="874" t="s">
        <v>7</v>
      </c>
    </row>
    <row r="110" spans="1:16" x14ac:dyDescent="0.2">
      <c r="A110" s="94" t="s">
        <v>1381</v>
      </c>
      <c r="B110" s="879" t="str">
        <f t="shared" si="14"/>
        <v>·</v>
      </c>
      <c r="C110" s="877" t="str">
        <f t="shared" si="13"/>
        <v/>
      </c>
      <c r="D110" s="877" t="str">
        <f t="shared" si="15"/>
        <v/>
      </c>
      <c r="E110" s="854" t="s">
        <v>3076</v>
      </c>
      <c r="F110" s="854" t="s">
        <v>5231</v>
      </c>
      <c r="G110" s="871" t="s">
        <v>2448</v>
      </c>
      <c r="H110" s="872"/>
      <c r="I110" s="871" t="str">
        <f t="shared" si="11"/>
        <v/>
      </c>
      <c r="J110" s="871"/>
      <c r="K110" s="887"/>
      <c r="L110" s="871"/>
      <c r="M110" s="873"/>
      <c r="N110" s="874" t="s">
        <v>7</v>
      </c>
      <c r="O110" s="874" t="s">
        <v>7</v>
      </c>
      <c r="P110" s="874" t="s">
        <v>7</v>
      </c>
    </row>
    <row r="111" spans="1:16" x14ac:dyDescent="0.2">
      <c r="A111" s="94" t="s">
        <v>1382</v>
      </c>
      <c r="B111" s="879" t="str">
        <f t="shared" si="14"/>
        <v>·</v>
      </c>
      <c r="C111" s="877" t="str">
        <f t="shared" si="13"/>
        <v/>
      </c>
      <c r="D111" s="877" t="str">
        <f t="shared" si="15"/>
        <v/>
      </c>
      <c r="E111" s="854" t="s">
        <v>1383</v>
      </c>
      <c r="F111" s="854" t="s">
        <v>3203</v>
      </c>
      <c r="G111" s="871" t="s">
        <v>2448</v>
      </c>
      <c r="H111" s="872"/>
      <c r="I111" s="871" t="str">
        <f t="shared" si="11"/>
        <v/>
      </c>
      <c r="J111" s="871"/>
      <c r="K111" s="887"/>
      <c r="L111" s="871"/>
      <c r="M111" s="873"/>
      <c r="N111" s="874" t="s">
        <v>7</v>
      </c>
      <c r="O111" s="874" t="s">
        <v>7</v>
      </c>
      <c r="P111" s="874" t="s">
        <v>7</v>
      </c>
    </row>
    <row r="112" spans="1:16" s="875" customFormat="1" ht="31.5" x14ac:dyDescent="0.2">
      <c r="A112" s="90" t="s">
        <v>4901</v>
      </c>
      <c r="B112" s="869" t="str">
        <f t="shared" si="14"/>
        <v>◄►</v>
      </c>
      <c r="C112" s="878"/>
      <c r="D112" s="878"/>
      <c r="E112" s="841" t="s">
        <v>2036</v>
      </c>
      <c r="F112" s="855" t="s">
        <v>5449</v>
      </c>
      <c r="G112" s="855" t="s">
        <v>2448</v>
      </c>
      <c r="H112" s="855"/>
      <c r="I112" s="855" t="str">
        <f t="shared" si="11"/>
        <v/>
      </c>
      <c r="J112" s="855"/>
      <c r="K112" s="855"/>
      <c r="L112" s="855"/>
      <c r="M112" s="856"/>
      <c r="N112" s="856"/>
      <c r="O112" s="856"/>
      <c r="P112" s="856"/>
    </row>
    <row r="113" spans="1:16" s="885" customFormat="1" ht="22.5" x14ac:dyDescent="0.2">
      <c r="A113" s="91" t="s">
        <v>1384</v>
      </c>
      <c r="B113" s="876" t="str">
        <f t="shared" si="14"/>
        <v>!</v>
      </c>
      <c r="C113" s="877" t="str">
        <f>IF($C$112="x","+","")</f>
        <v/>
      </c>
      <c r="D113" s="877" t="str">
        <f>IF($D$112="x","+","")</f>
        <v/>
      </c>
      <c r="E113" s="847" t="s">
        <v>4599</v>
      </c>
      <c r="F113" s="847" t="s">
        <v>4600</v>
      </c>
      <c r="G113" s="871" t="s">
        <v>2448</v>
      </c>
      <c r="H113" s="872"/>
      <c r="I113" s="871" t="str">
        <f t="shared" si="11"/>
        <v/>
      </c>
      <c r="J113" s="871"/>
      <c r="K113" s="871"/>
      <c r="L113" s="871"/>
      <c r="M113" s="873" t="s">
        <v>1385</v>
      </c>
      <c r="N113" s="874" t="s">
        <v>1386</v>
      </c>
      <c r="O113" s="874" t="s">
        <v>7</v>
      </c>
      <c r="P113" s="874" t="s">
        <v>7</v>
      </c>
    </row>
    <row r="114" spans="1:16" x14ac:dyDescent="0.2">
      <c r="A114" s="89"/>
      <c r="B114" s="876" t="str">
        <f t="shared" si="14"/>
        <v/>
      </c>
      <c r="C114" s="877" t="str">
        <f>IF($C$112="x","+","")</f>
        <v/>
      </c>
      <c r="D114" s="877" t="str">
        <f>IF($D$112="x","+","")</f>
        <v/>
      </c>
      <c r="E114" s="840" t="s">
        <v>1387</v>
      </c>
      <c r="F114" s="840" t="s">
        <v>4601</v>
      </c>
      <c r="G114" s="871" t="s">
        <v>2448</v>
      </c>
      <c r="H114" s="872"/>
      <c r="I114" s="871" t="str">
        <f t="shared" si="11"/>
        <v/>
      </c>
      <c r="J114" s="871"/>
      <c r="K114" s="871"/>
      <c r="L114" s="871"/>
      <c r="M114" s="873"/>
      <c r="N114" s="874" t="s">
        <v>1388</v>
      </c>
      <c r="O114" s="874" t="s">
        <v>7</v>
      </c>
      <c r="P114" s="874" t="s">
        <v>7</v>
      </c>
    </row>
    <row r="115" spans="1:16" x14ac:dyDescent="0.2">
      <c r="A115" s="89" t="s">
        <v>4899</v>
      </c>
      <c r="B115" s="876" t="str">
        <f t="shared" si="14"/>
        <v>-</v>
      </c>
      <c r="C115" s="877" t="str">
        <f>IF($C$112="x","+","")</f>
        <v/>
      </c>
      <c r="D115" s="877" t="str">
        <f>IF($D$112="x","+","")</f>
        <v/>
      </c>
      <c r="E115" s="843" t="s">
        <v>4890</v>
      </c>
      <c r="F115" s="843" t="s">
        <v>4890</v>
      </c>
      <c r="G115" s="871" t="s">
        <v>2448</v>
      </c>
      <c r="H115" s="872"/>
      <c r="I115" s="871" t="str">
        <f t="shared" si="11"/>
        <v/>
      </c>
      <c r="J115" s="871"/>
      <c r="K115" s="884"/>
      <c r="L115" s="871"/>
      <c r="M115" s="873" t="s">
        <v>1389</v>
      </c>
      <c r="N115" s="874" t="s">
        <v>1390</v>
      </c>
      <c r="O115" s="874" t="s">
        <v>7</v>
      </c>
      <c r="P115" s="874" t="s">
        <v>7</v>
      </c>
    </row>
    <row r="116" spans="1:16" customFormat="1" hidden="1" x14ac:dyDescent="0.2">
      <c r="A116" s="89" t="s">
        <v>4899</v>
      </c>
      <c r="B116" s="463" t="str">
        <f t="shared" si="14"/>
        <v>-</v>
      </c>
      <c r="C116" s="428" t="s">
        <v>4896</v>
      </c>
      <c r="D116" s="428" t="s">
        <v>4896</v>
      </c>
      <c r="E116" s="364" t="s">
        <v>2384</v>
      </c>
      <c r="F116" s="365" t="s">
        <v>2384</v>
      </c>
      <c r="G116" s="486" t="s">
        <v>2448</v>
      </c>
      <c r="H116" s="486" t="s">
        <v>2448</v>
      </c>
      <c r="I116" s="486" t="s">
        <v>2448</v>
      </c>
      <c r="J116" s="486" t="s">
        <v>2448</v>
      </c>
      <c r="K116" s="359" t="s">
        <v>2402</v>
      </c>
      <c r="L116" s="359" t="s">
        <v>2260</v>
      </c>
      <c r="M116" s="360" t="s">
        <v>7</v>
      </c>
      <c r="N116" s="361" t="s">
        <v>7</v>
      </c>
      <c r="O116" s="361" t="s">
        <v>7</v>
      </c>
      <c r="P116" s="361" t="s">
        <v>7</v>
      </c>
    </row>
    <row r="117" spans="1:16" customFormat="1" hidden="1" x14ac:dyDescent="0.2">
      <c r="A117" s="89" t="s">
        <v>4899</v>
      </c>
      <c r="B117" s="463" t="str">
        <f t="shared" si="14"/>
        <v>-</v>
      </c>
      <c r="C117" s="428" t="s">
        <v>4896</v>
      </c>
      <c r="D117" s="428" t="s">
        <v>4896</v>
      </c>
      <c r="E117" s="364" t="s">
        <v>3077</v>
      </c>
      <c r="F117" s="365" t="s">
        <v>3077</v>
      </c>
      <c r="G117" s="486" t="s">
        <v>2448</v>
      </c>
      <c r="H117" s="486" t="s">
        <v>2448</v>
      </c>
      <c r="I117" s="486" t="s">
        <v>2448</v>
      </c>
      <c r="J117" s="486" t="s">
        <v>2448</v>
      </c>
      <c r="K117" s="359" t="s">
        <v>2402</v>
      </c>
      <c r="L117" s="359" t="s">
        <v>2262</v>
      </c>
      <c r="M117" s="360" t="s">
        <v>7</v>
      </c>
      <c r="N117" s="361" t="s">
        <v>7</v>
      </c>
      <c r="O117" s="361" t="s">
        <v>7</v>
      </c>
      <c r="P117" s="361" t="s">
        <v>7</v>
      </c>
    </row>
    <row r="118" spans="1:16" x14ac:dyDescent="0.2">
      <c r="A118" s="89" t="s">
        <v>4899</v>
      </c>
      <c r="B118" s="876" t="str">
        <f t="shared" si="14"/>
        <v>-</v>
      </c>
      <c r="C118" s="877" t="str">
        <f t="shared" ref="C118:C128" si="16">IF($C$112="x","+","")</f>
        <v/>
      </c>
      <c r="D118" s="877" t="str">
        <f t="shared" ref="D118:D146" si="17">IF($D$112="x","+","")</f>
        <v/>
      </c>
      <c r="E118" s="846" t="s">
        <v>2385</v>
      </c>
      <c r="F118" s="846" t="s">
        <v>5232</v>
      </c>
      <c r="G118" s="871" t="s">
        <v>2649</v>
      </c>
      <c r="H118" s="872"/>
      <c r="I118" s="871" t="str">
        <f t="shared" si="11"/>
        <v>CAH_SENIOR_GRO_RIMCOR</v>
      </c>
      <c r="J118" s="871" t="s">
        <v>2719</v>
      </c>
      <c r="K118" s="871" t="s">
        <v>2402</v>
      </c>
      <c r="L118" s="871" t="s">
        <v>2403</v>
      </c>
      <c r="M118" s="873" t="s">
        <v>7</v>
      </c>
      <c r="N118" s="874" t="s">
        <v>7</v>
      </c>
      <c r="O118" s="874" t="s">
        <v>7</v>
      </c>
      <c r="P118" s="874" t="s">
        <v>7</v>
      </c>
    </row>
    <row r="119" spans="1:16" x14ac:dyDescent="0.2">
      <c r="A119" s="89" t="s">
        <v>4899</v>
      </c>
      <c r="B119" s="876" t="str">
        <f t="shared" si="14"/>
        <v>-</v>
      </c>
      <c r="C119" s="877" t="str">
        <f t="shared" si="16"/>
        <v/>
      </c>
      <c r="D119" s="877" t="str">
        <f t="shared" si="17"/>
        <v/>
      </c>
      <c r="E119" s="846" t="s">
        <v>5251</v>
      </c>
      <c r="F119" s="846" t="s">
        <v>5233</v>
      </c>
      <c r="G119" s="871" t="s">
        <v>2650</v>
      </c>
      <c r="H119" s="872"/>
      <c r="I119" s="871" t="str">
        <f t="shared" si="11"/>
        <v>CAH_SENIOR_GRO_RL1COR</v>
      </c>
      <c r="J119" s="871" t="s">
        <v>2719</v>
      </c>
      <c r="K119" s="871" t="s">
        <v>2402</v>
      </c>
      <c r="L119" s="871" t="s">
        <v>2404</v>
      </c>
      <c r="M119" s="873" t="s">
        <v>7</v>
      </c>
      <c r="N119" s="874" t="s">
        <v>7</v>
      </c>
      <c r="O119" s="874" t="s">
        <v>7</v>
      </c>
      <c r="P119" s="874" t="s">
        <v>7</v>
      </c>
    </row>
    <row r="120" spans="1:16" x14ac:dyDescent="0.2">
      <c r="A120" s="89" t="s">
        <v>4899</v>
      </c>
      <c r="B120" s="876" t="str">
        <f t="shared" si="14"/>
        <v>-</v>
      </c>
      <c r="C120" s="877" t="str">
        <f t="shared" si="16"/>
        <v/>
      </c>
      <c r="D120" s="877" t="str">
        <f t="shared" si="17"/>
        <v/>
      </c>
      <c r="E120" s="846" t="s">
        <v>5252</v>
      </c>
      <c r="F120" s="846" t="s">
        <v>5234</v>
      </c>
      <c r="G120" s="871" t="s">
        <v>2651</v>
      </c>
      <c r="H120" s="872"/>
      <c r="I120" s="871" t="str">
        <f t="shared" ref="I120:I187" si="18">IF(G120&lt;&gt;"",IF(H120&lt;&gt;"",G120&amp;" ; "&amp;IFERROR(IF(SEARCH(" ; ",G120)&gt;0,SUBSTITUTE(G120," ; ","_N  ; ")&amp;"_N"),IFERROR(IF(SEARCH(" ;",G120)&gt;0,SUBSTITUTE(G120," ;","_N  ; ")&amp;"_N"),IFERROR(IF(SEARCH(";",G120)&gt;0,SUBSTITUTE(G120,";","_N  ; ")&amp;"_N"),G120&amp;"_N"))),G120),"")</f>
        <v>CAH_SENIOR_GRO_RI1COR</v>
      </c>
      <c r="J120" s="871" t="s">
        <v>2719</v>
      </c>
      <c r="K120" s="871" t="s">
        <v>2402</v>
      </c>
      <c r="L120" s="871" t="s">
        <v>2405</v>
      </c>
      <c r="M120" s="873" t="s">
        <v>7</v>
      </c>
      <c r="N120" s="874" t="s">
        <v>7</v>
      </c>
      <c r="O120" s="874" t="s">
        <v>7</v>
      </c>
      <c r="P120" s="874" t="s">
        <v>7</v>
      </c>
    </row>
    <row r="121" spans="1:16" x14ac:dyDescent="0.2">
      <c r="A121" s="89" t="s">
        <v>4899</v>
      </c>
      <c r="B121" s="876" t="str">
        <f t="shared" si="14"/>
        <v>-</v>
      </c>
      <c r="C121" s="877" t="str">
        <f t="shared" si="16"/>
        <v/>
      </c>
      <c r="D121" s="877" t="str">
        <f t="shared" si="17"/>
        <v/>
      </c>
      <c r="E121" s="846" t="s">
        <v>5253</v>
      </c>
      <c r="F121" s="846" t="s">
        <v>5235</v>
      </c>
      <c r="G121" s="871" t="s">
        <v>2652</v>
      </c>
      <c r="H121" s="872"/>
      <c r="I121" s="871" t="str">
        <f t="shared" si="18"/>
        <v>CAH_SENIOR_GRO_RL2COR</v>
      </c>
      <c r="J121" s="871" t="s">
        <v>2719</v>
      </c>
      <c r="K121" s="871" t="s">
        <v>2402</v>
      </c>
      <c r="L121" s="871" t="s">
        <v>2406</v>
      </c>
      <c r="M121" s="873" t="s">
        <v>7</v>
      </c>
      <c r="N121" s="874" t="s">
        <v>7</v>
      </c>
      <c r="O121" s="874" t="s">
        <v>7</v>
      </c>
      <c r="P121" s="874" t="s">
        <v>7</v>
      </c>
    </row>
    <row r="122" spans="1:16" x14ac:dyDescent="0.2">
      <c r="A122" s="89" t="s">
        <v>4899</v>
      </c>
      <c r="B122" s="876" t="str">
        <f t="shared" si="14"/>
        <v>-</v>
      </c>
      <c r="C122" s="877" t="str">
        <f t="shared" si="16"/>
        <v/>
      </c>
      <c r="D122" s="877" t="str">
        <f t="shared" si="17"/>
        <v/>
      </c>
      <c r="E122" s="846" t="s">
        <v>5254</v>
      </c>
      <c r="F122" s="846" t="s">
        <v>5236</v>
      </c>
      <c r="G122" s="871" t="s">
        <v>2653</v>
      </c>
      <c r="H122" s="872"/>
      <c r="I122" s="871" t="str">
        <f t="shared" si="18"/>
        <v>CAH_SENIOR_GRO_RI2COR</v>
      </c>
      <c r="J122" s="871" t="s">
        <v>2719</v>
      </c>
      <c r="K122" s="871" t="s">
        <v>2402</v>
      </c>
      <c r="L122" s="871" t="s">
        <v>2407</v>
      </c>
      <c r="M122" s="873" t="s">
        <v>7</v>
      </c>
      <c r="N122" s="874" t="s">
        <v>7</v>
      </c>
      <c r="O122" s="874" t="s">
        <v>7</v>
      </c>
      <c r="P122" s="874" t="s">
        <v>7</v>
      </c>
    </row>
    <row r="123" spans="1:16" x14ac:dyDescent="0.2">
      <c r="A123" s="89" t="s">
        <v>4899</v>
      </c>
      <c r="B123" s="876" t="str">
        <f t="shared" si="14"/>
        <v>-</v>
      </c>
      <c r="C123" s="877" t="str">
        <f t="shared" si="16"/>
        <v/>
      </c>
      <c r="D123" s="877" t="str">
        <f t="shared" si="17"/>
        <v/>
      </c>
      <c r="E123" s="846" t="s">
        <v>5255</v>
      </c>
      <c r="F123" s="846" t="s">
        <v>5237</v>
      </c>
      <c r="G123" s="871" t="s">
        <v>2654</v>
      </c>
      <c r="H123" s="872"/>
      <c r="I123" s="871" t="str">
        <f t="shared" si="18"/>
        <v>CAH_SENIOR_GRO_RL3COR</v>
      </c>
      <c r="J123" s="871" t="s">
        <v>2719</v>
      </c>
      <c r="K123" s="871" t="s">
        <v>2402</v>
      </c>
      <c r="L123" s="871" t="s">
        <v>2408</v>
      </c>
      <c r="M123" s="873" t="s">
        <v>7</v>
      </c>
      <c r="N123" s="874" t="s">
        <v>7</v>
      </c>
      <c r="O123" s="874" t="s">
        <v>7</v>
      </c>
      <c r="P123" s="874" t="s">
        <v>7</v>
      </c>
    </row>
    <row r="124" spans="1:16" x14ac:dyDescent="0.2">
      <c r="A124" s="89" t="s">
        <v>4899</v>
      </c>
      <c r="B124" s="876" t="str">
        <f t="shared" si="14"/>
        <v>-</v>
      </c>
      <c r="C124" s="877" t="str">
        <f t="shared" si="16"/>
        <v/>
      </c>
      <c r="D124" s="877" t="str">
        <f t="shared" si="17"/>
        <v/>
      </c>
      <c r="E124" s="846" t="s">
        <v>5256</v>
      </c>
      <c r="F124" s="846" t="s">
        <v>5238</v>
      </c>
      <c r="G124" s="871" t="s">
        <v>2655</v>
      </c>
      <c r="H124" s="872"/>
      <c r="I124" s="871" t="str">
        <f t="shared" si="18"/>
        <v>CAH_SENIOR_GRO_RI3COR</v>
      </c>
      <c r="J124" s="871" t="s">
        <v>2719</v>
      </c>
      <c r="K124" s="871" t="s">
        <v>2402</v>
      </c>
      <c r="L124" s="871" t="s">
        <v>2409</v>
      </c>
      <c r="M124" s="873" t="s">
        <v>7</v>
      </c>
      <c r="N124" s="874" t="s">
        <v>7</v>
      </c>
      <c r="O124" s="874" t="s">
        <v>7</v>
      </c>
      <c r="P124" s="874" t="s">
        <v>7</v>
      </c>
    </row>
    <row r="125" spans="1:16" x14ac:dyDescent="0.2">
      <c r="A125" s="89" t="s">
        <v>4899</v>
      </c>
      <c r="B125" s="876" t="str">
        <f t="shared" si="14"/>
        <v>-</v>
      </c>
      <c r="C125" s="877" t="str">
        <f t="shared" si="16"/>
        <v/>
      </c>
      <c r="D125" s="877" t="str">
        <f t="shared" si="17"/>
        <v/>
      </c>
      <c r="E125" s="846" t="s">
        <v>5257</v>
      </c>
      <c r="F125" s="846" t="s">
        <v>5250</v>
      </c>
      <c r="G125" s="871" t="s">
        <v>2656</v>
      </c>
      <c r="H125" s="872"/>
      <c r="I125" s="871" t="str">
        <f t="shared" si="18"/>
        <v>CAH_SENIOR_GRO_RLDCOR</v>
      </c>
      <c r="J125" s="871" t="s">
        <v>2719</v>
      </c>
      <c r="K125" s="871" t="s">
        <v>2402</v>
      </c>
      <c r="L125" s="871" t="s">
        <v>2410</v>
      </c>
      <c r="M125" s="873" t="s">
        <v>7</v>
      </c>
      <c r="N125" s="874" t="s">
        <v>7</v>
      </c>
      <c r="O125" s="874" t="s">
        <v>7</v>
      </c>
      <c r="P125" s="874" t="s">
        <v>7</v>
      </c>
    </row>
    <row r="126" spans="1:16" x14ac:dyDescent="0.2">
      <c r="A126" s="89" t="s">
        <v>4899</v>
      </c>
      <c r="B126" s="876" t="str">
        <f t="shared" si="14"/>
        <v>-</v>
      </c>
      <c r="C126" s="877" t="str">
        <f t="shared" si="16"/>
        <v/>
      </c>
      <c r="D126" s="877" t="str">
        <f t="shared" si="17"/>
        <v/>
      </c>
      <c r="E126" s="846" t="s">
        <v>5258</v>
      </c>
      <c r="F126" s="846" t="s">
        <v>5239</v>
      </c>
      <c r="G126" s="871" t="s">
        <v>2657</v>
      </c>
      <c r="H126" s="872"/>
      <c r="I126" s="871" t="str">
        <f t="shared" si="18"/>
        <v>CAH_SENIOR_GRO_RIDCOR</v>
      </c>
      <c r="J126" s="871" t="s">
        <v>2719</v>
      </c>
      <c r="K126" s="871" t="s">
        <v>2402</v>
      </c>
      <c r="L126" s="871" t="s">
        <v>2411</v>
      </c>
      <c r="M126" s="873" t="s">
        <v>7</v>
      </c>
      <c r="N126" s="874" t="s">
        <v>7</v>
      </c>
      <c r="O126" s="874" t="s">
        <v>7</v>
      </c>
      <c r="P126" s="874" t="s">
        <v>7</v>
      </c>
    </row>
    <row r="127" spans="1:16" x14ac:dyDescent="0.2">
      <c r="A127" s="89" t="s">
        <v>4899</v>
      </c>
      <c r="B127" s="876" t="str">
        <f t="shared" si="14"/>
        <v>-</v>
      </c>
      <c r="C127" s="877" t="str">
        <f t="shared" si="16"/>
        <v/>
      </c>
      <c r="D127" s="877" t="str">
        <f t="shared" si="17"/>
        <v/>
      </c>
      <c r="E127" s="846" t="s">
        <v>5259</v>
      </c>
      <c r="F127" s="846" t="s">
        <v>5240</v>
      </c>
      <c r="G127" s="871" t="s">
        <v>2658</v>
      </c>
      <c r="H127" s="872"/>
      <c r="I127" s="871" t="str">
        <f t="shared" si="18"/>
        <v>CAH_SENIOR_GRO_R1SCORE</v>
      </c>
      <c r="J127" s="871" t="s">
        <v>2719</v>
      </c>
      <c r="K127" s="871" t="s">
        <v>2402</v>
      </c>
      <c r="L127" s="871" t="s">
        <v>2412</v>
      </c>
      <c r="M127" s="873" t="s">
        <v>7</v>
      </c>
      <c r="N127" s="874" t="s">
        <v>7</v>
      </c>
      <c r="O127" s="874" t="s">
        <v>7</v>
      </c>
      <c r="P127" s="874" t="s">
        <v>7</v>
      </c>
    </row>
    <row r="128" spans="1:16" x14ac:dyDescent="0.2">
      <c r="A128" s="89" t="s">
        <v>4899</v>
      </c>
      <c r="B128" s="876" t="str">
        <f t="shared" si="14"/>
        <v>-</v>
      </c>
      <c r="C128" s="877" t="str">
        <f t="shared" si="16"/>
        <v/>
      </c>
      <c r="D128" s="877" t="str">
        <f t="shared" si="17"/>
        <v/>
      </c>
      <c r="E128" s="846" t="s">
        <v>5260</v>
      </c>
      <c r="F128" s="846" t="s">
        <v>5241</v>
      </c>
      <c r="G128" s="871" t="s">
        <v>2659</v>
      </c>
      <c r="H128" s="872"/>
      <c r="I128" s="871" t="str">
        <f t="shared" si="18"/>
        <v>CAH_SENIOR_GRO_R2SCORE</v>
      </c>
      <c r="J128" s="871" t="s">
        <v>2719</v>
      </c>
      <c r="K128" s="871" t="s">
        <v>2402</v>
      </c>
      <c r="L128" s="871" t="s">
        <v>2413</v>
      </c>
      <c r="M128" s="873" t="s">
        <v>7</v>
      </c>
      <c r="N128" s="874" t="s">
        <v>7</v>
      </c>
      <c r="O128" s="874" t="s">
        <v>7</v>
      </c>
      <c r="P128" s="874" t="s">
        <v>7</v>
      </c>
    </row>
    <row r="129" spans="1:16" x14ac:dyDescent="0.2">
      <c r="A129" s="89" t="s">
        <v>4899</v>
      </c>
      <c r="B129" s="876" t="str">
        <f t="shared" si="14"/>
        <v>-</v>
      </c>
      <c r="C129" s="877" t="str">
        <f t="shared" ref="C129:C160" si="19">IF($C$112="x","+","")</f>
        <v/>
      </c>
      <c r="D129" s="877" t="str">
        <f t="shared" si="17"/>
        <v/>
      </c>
      <c r="E129" s="846" t="s">
        <v>5261</v>
      </c>
      <c r="F129" s="846" t="s">
        <v>5242</v>
      </c>
      <c r="G129" s="871" t="s">
        <v>2660</v>
      </c>
      <c r="H129" s="872"/>
      <c r="I129" s="871" t="str">
        <f t="shared" si="18"/>
        <v>CAH_SENIOR_GRO_R3SCORE</v>
      </c>
      <c r="J129" s="871" t="s">
        <v>2719</v>
      </c>
      <c r="K129" s="871" t="s">
        <v>2402</v>
      </c>
      <c r="L129" s="871" t="s">
        <v>2414</v>
      </c>
      <c r="M129" s="873" t="s">
        <v>7</v>
      </c>
      <c r="N129" s="874" t="s">
        <v>7</v>
      </c>
      <c r="O129" s="874" t="s">
        <v>7</v>
      </c>
      <c r="P129" s="874" t="s">
        <v>7</v>
      </c>
    </row>
    <row r="130" spans="1:16" x14ac:dyDescent="0.2">
      <c r="A130" s="89" t="s">
        <v>4899</v>
      </c>
      <c r="B130" s="876" t="str">
        <f t="shared" si="14"/>
        <v>-</v>
      </c>
      <c r="C130" s="877" t="str">
        <f t="shared" si="19"/>
        <v/>
      </c>
      <c r="D130" s="877" t="str">
        <f t="shared" si="17"/>
        <v/>
      </c>
      <c r="E130" s="846" t="s">
        <v>5262</v>
      </c>
      <c r="F130" s="846" t="s">
        <v>5243</v>
      </c>
      <c r="G130" s="871" t="s">
        <v>2661</v>
      </c>
      <c r="H130" s="872"/>
      <c r="I130" s="871" t="str">
        <f t="shared" si="18"/>
        <v>CAH_SENIOR_GRO_RDSCORE</v>
      </c>
      <c r="J130" s="871" t="s">
        <v>2719</v>
      </c>
      <c r="K130" s="871" t="s">
        <v>2402</v>
      </c>
      <c r="L130" s="871" t="s">
        <v>2415</v>
      </c>
      <c r="M130" s="873" t="s">
        <v>7</v>
      </c>
      <c r="N130" s="874" t="s">
        <v>7</v>
      </c>
      <c r="O130" s="874" t="s">
        <v>7</v>
      </c>
      <c r="P130" s="874" t="s">
        <v>7</v>
      </c>
    </row>
    <row r="131" spans="1:16" x14ac:dyDescent="0.2">
      <c r="A131" s="89" t="s">
        <v>4899</v>
      </c>
      <c r="B131" s="876" t="str">
        <f t="shared" si="14"/>
        <v>-</v>
      </c>
      <c r="C131" s="877" t="str">
        <f t="shared" si="19"/>
        <v/>
      </c>
      <c r="D131" s="877" t="str">
        <f t="shared" si="17"/>
        <v/>
      </c>
      <c r="E131" s="846" t="s">
        <v>2386</v>
      </c>
      <c r="F131" s="846" t="s">
        <v>5265</v>
      </c>
      <c r="G131" s="871" t="s">
        <v>2662</v>
      </c>
      <c r="H131" s="872"/>
      <c r="I131" s="871" t="str">
        <f t="shared" si="18"/>
        <v>CAH_SENIOR_GRO_RL1FX</v>
      </c>
      <c r="J131" s="871" t="s">
        <v>2719</v>
      </c>
      <c r="K131" s="871" t="s">
        <v>2402</v>
      </c>
      <c r="L131" s="871" t="s">
        <v>2416</v>
      </c>
      <c r="M131" s="873" t="s">
        <v>7</v>
      </c>
      <c r="N131" s="874" t="s">
        <v>7</v>
      </c>
      <c r="O131" s="874" t="s">
        <v>7</v>
      </c>
      <c r="P131" s="874" t="s">
        <v>7</v>
      </c>
    </row>
    <row r="132" spans="1:16" x14ac:dyDescent="0.2">
      <c r="A132" s="89" t="s">
        <v>4899</v>
      </c>
      <c r="B132" s="876" t="str">
        <f t="shared" ref="B132:B163" si="20">IF(ISERROR(LOOKUP(A132,TABLE,SIGNE)),"",(LOOKUP(A132,TABLE,SIGNE)))</f>
        <v>-</v>
      </c>
      <c r="C132" s="877" t="str">
        <f t="shared" si="19"/>
        <v/>
      </c>
      <c r="D132" s="877" t="str">
        <f t="shared" si="17"/>
        <v/>
      </c>
      <c r="E132" s="846" t="s">
        <v>2387</v>
      </c>
      <c r="F132" s="846" t="s">
        <v>5266</v>
      </c>
      <c r="G132" s="871" t="s">
        <v>2663</v>
      </c>
      <c r="H132" s="872"/>
      <c r="I132" s="871" t="str">
        <f t="shared" si="18"/>
        <v>CAH_SENIOR_GRO_RI1FX</v>
      </c>
      <c r="J132" s="871" t="s">
        <v>2719</v>
      </c>
      <c r="K132" s="871" t="s">
        <v>2402</v>
      </c>
      <c r="L132" s="871" t="s">
        <v>2417</v>
      </c>
      <c r="M132" s="873" t="s">
        <v>7</v>
      </c>
      <c r="N132" s="874" t="s">
        <v>7</v>
      </c>
      <c r="O132" s="874" t="s">
        <v>7</v>
      </c>
      <c r="P132" s="874" t="s">
        <v>7</v>
      </c>
    </row>
    <row r="133" spans="1:16" x14ac:dyDescent="0.2">
      <c r="A133" s="89" t="s">
        <v>4899</v>
      </c>
      <c r="B133" s="876" t="str">
        <f t="shared" si="20"/>
        <v>-</v>
      </c>
      <c r="C133" s="877" t="str">
        <f t="shared" si="19"/>
        <v/>
      </c>
      <c r="D133" s="877" t="str">
        <f t="shared" si="17"/>
        <v/>
      </c>
      <c r="E133" s="846" t="s">
        <v>2388</v>
      </c>
      <c r="F133" s="846" t="s">
        <v>5267</v>
      </c>
      <c r="G133" s="871" t="s">
        <v>2664</v>
      </c>
      <c r="H133" s="872"/>
      <c r="I133" s="871" t="str">
        <f t="shared" si="18"/>
        <v>CAH_SENIOR_GRO_RL2FX</v>
      </c>
      <c r="J133" s="871" t="s">
        <v>2719</v>
      </c>
      <c r="K133" s="871" t="s">
        <v>2402</v>
      </c>
      <c r="L133" s="871" t="s">
        <v>2418</v>
      </c>
      <c r="M133" s="873" t="s">
        <v>7</v>
      </c>
      <c r="N133" s="874" t="s">
        <v>7</v>
      </c>
      <c r="O133" s="874" t="s">
        <v>7</v>
      </c>
      <c r="P133" s="874" t="s">
        <v>7</v>
      </c>
    </row>
    <row r="134" spans="1:16" x14ac:dyDescent="0.2">
      <c r="A134" s="89" t="s">
        <v>4899</v>
      </c>
      <c r="B134" s="876" t="str">
        <f t="shared" si="20"/>
        <v>-</v>
      </c>
      <c r="C134" s="877" t="str">
        <f t="shared" si="19"/>
        <v/>
      </c>
      <c r="D134" s="877" t="str">
        <f t="shared" si="17"/>
        <v/>
      </c>
      <c r="E134" s="846" t="s">
        <v>2389</v>
      </c>
      <c r="F134" s="846" t="s">
        <v>5268</v>
      </c>
      <c r="G134" s="871" t="s">
        <v>2665</v>
      </c>
      <c r="H134" s="872"/>
      <c r="I134" s="871" t="str">
        <f t="shared" si="18"/>
        <v>CAH_SENIOR_GRO_RI2FX</v>
      </c>
      <c r="J134" s="871" t="s">
        <v>2719</v>
      </c>
      <c r="K134" s="871" t="s">
        <v>2402</v>
      </c>
      <c r="L134" s="871" t="s">
        <v>2419</v>
      </c>
      <c r="M134" s="873" t="s">
        <v>7</v>
      </c>
      <c r="N134" s="874" t="s">
        <v>7</v>
      </c>
      <c r="O134" s="874" t="s">
        <v>7</v>
      </c>
      <c r="P134" s="874" t="s">
        <v>7</v>
      </c>
    </row>
    <row r="135" spans="1:16" x14ac:dyDescent="0.2">
      <c r="A135" s="89" t="s">
        <v>4899</v>
      </c>
      <c r="B135" s="876" t="str">
        <f t="shared" si="20"/>
        <v>-</v>
      </c>
      <c r="C135" s="877" t="str">
        <f t="shared" si="19"/>
        <v/>
      </c>
      <c r="D135" s="877" t="str">
        <f t="shared" si="17"/>
        <v/>
      </c>
      <c r="E135" s="846" t="s">
        <v>2390</v>
      </c>
      <c r="F135" s="846" t="s">
        <v>5269</v>
      </c>
      <c r="G135" s="871" t="s">
        <v>2666</v>
      </c>
      <c r="H135" s="872"/>
      <c r="I135" s="871" t="str">
        <f t="shared" si="18"/>
        <v>CAH_SENIOR_GRO_RL3FX</v>
      </c>
      <c r="J135" s="871" t="s">
        <v>2719</v>
      </c>
      <c r="K135" s="871" t="s">
        <v>2402</v>
      </c>
      <c r="L135" s="871" t="s">
        <v>2420</v>
      </c>
      <c r="M135" s="873" t="s">
        <v>7</v>
      </c>
      <c r="N135" s="874" t="s">
        <v>7</v>
      </c>
      <c r="O135" s="874" t="s">
        <v>7</v>
      </c>
      <c r="P135" s="874" t="s">
        <v>7</v>
      </c>
    </row>
    <row r="136" spans="1:16" x14ac:dyDescent="0.2">
      <c r="A136" s="89" t="s">
        <v>4899</v>
      </c>
      <c r="B136" s="876" t="str">
        <f t="shared" si="20"/>
        <v>-</v>
      </c>
      <c r="C136" s="877" t="str">
        <f t="shared" si="19"/>
        <v/>
      </c>
      <c r="D136" s="877" t="str">
        <f t="shared" si="17"/>
        <v/>
      </c>
      <c r="E136" s="846" t="s">
        <v>2391</v>
      </c>
      <c r="F136" s="846" t="s">
        <v>5270</v>
      </c>
      <c r="G136" s="871" t="s">
        <v>2667</v>
      </c>
      <c r="H136" s="872"/>
      <c r="I136" s="871" t="str">
        <f t="shared" si="18"/>
        <v>CAH_SENIOR_GRO_RI3FX</v>
      </c>
      <c r="J136" s="871" t="s">
        <v>2719</v>
      </c>
      <c r="K136" s="871" t="s">
        <v>2402</v>
      </c>
      <c r="L136" s="871" t="s">
        <v>2421</v>
      </c>
      <c r="M136" s="873" t="s">
        <v>7</v>
      </c>
      <c r="N136" s="874" t="s">
        <v>7</v>
      </c>
      <c r="O136" s="874" t="s">
        <v>7</v>
      </c>
      <c r="P136" s="874" t="s">
        <v>7</v>
      </c>
    </row>
    <row r="137" spans="1:16" x14ac:dyDescent="0.2">
      <c r="A137" s="89" t="s">
        <v>4899</v>
      </c>
      <c r="B137" s="876" t="str">
        <f t="shared" si="20"/>
        <v>-</v>
      </c>
      <c r="C137" s="877" t="str">
        <f t="shared" si="19"/>
        <v/>
      </c>
      <c r="D137" s="877" t="str">
        <f t="shared" si="17"/>
        <v/>
      </c>
      <c r="E137" s="846" t="s">
        <v>2392</v>
      </c>
      <c r="F137" s="846" t="s">
        <v>5271</v>
      </c>
      <c r="G137" s="871" t="s">
        <v>2668</v>
      </c>
      <c r="H137" s="872"/>
      <c r="I137" s="871" t="str">
        <f t="shared" si="18"/>
        <v>CAH_SENIOR_GRO_RLDFX</v>
      </c>
      <c r="J137" s="871" t="s">
        <v>2719</v>
      </c>
      <c r="K137" s="871" t="s">
        <v>2402</v>
      </c>
      <c r="L137" s="871" t="s">
        <v>2422</v>
      </c>
      <c r="M137" s="873" t="s">
        <v>7</v>
      </c>
      <c r="N137" s="874" t="s">
        <v>7</v>
      </c>
      <c r="O137" s="874" t="s">
        <v>7</v>
      </c>
      <c r="P137" s="874" t="s">
        <v>7</v>
      </c>
    </row>
    <row r="138" spans="1:16" x14ac:dyDescent="0.2">
      <c r="A138" s="89" t="s">
        <v>4899</v>
      </c>
      <c r="B138" s="876" t="str">
        <f t="shared" si="20"/>
        <v>-</v>
      </c>
      <c r="C138" s="877" t="str">
        <f t="shared" si="19"/>
        <v/>
      </c>
      <c r="D138" s="877" t="str">
        <f t="shared" si="17"/>
        <v/>
      </c>
      <c r="E138" s="846" t="s">
        <v>2393</v>
      </c>
      <c r="F138" s="846" t="s">
        <v>5272</v>
      </c>
      <c r="G138" s="871" t="s">
        <v>2669</v>
      </c>
      <c r="H138" s="872"/>
      <c r="I138" s="871" t="str">
        <f t="shared" si="18"/>
        <v>CAH_SENIOR_GRO_RIDFX</v>
      </c>
      <c r="J138" s="871" t="s">
        <v>2719</v>
      </c>
      <c r="K138" s="871" t="s">
        <v>2402</v>
      </c>
      <c r="L138" s="871" t="s">
        <v>2423</v>
      </c>
      <c r="M138" s="873" t="s">
        <v>7</v>
      </c>
      <c r="N138" s="874" t="s">
        <v>7</v>
      </c>
      <c r="O138" s="874" t="s">
        <v>7</v>
      </c>
      <c r="P138" s="874" t="s">
        <v>7</v>
      </c>
    </row>
    <row r="139" spans="1:16" x14ac:dyDescent="0.2">
      <c r="A139" s="89" t="s">
        <v>4899</v>
      </c>
      <c r="B139" s="876" t="str">
        <f t="shared" si="20"/>
        <v>-</v>
      </c>
      <c r="C139" s="877" t="str">
        <f t="shared" si="19"/>
        <v/>
      </c>
      <c r="D139" s="877" t="str">
        <f t="shared" si="17"/>
        <v/>
      </c>
      <c r="E139" s="846" t="s">
        <v>2394</v>
      </c>
      <c r="F139" s="846" t="s">
        <v>5273</v>
      </c>
      <c r="G139" s="871" t="s">
        <v>2670</v>
      </c>
      <c r="H139" s="872"/>
      <c r="I139" s="871" t="str">
        <f t="shared" si="18"/>
        <v>CAH_SENIOR_GRO_RL1DBL</v>
      </c>
      <c r="J139" s="871" t="s">
        <v>2719</v>
      </c>
      <c r="K139" s="871" t="s">
        <v>2402</v>
      </c>
      <c r="L139" s="871" t="s">
        <v>2424</v>
      </c>
      <c r="M139" s="873" t="s">
        <v>7</v>
      </c>
      <c r="N139" s="874" t="s">
        <v>7</v>
      </c>
      <c r="O139" s="874" t="s">
        <v>7</v>
      </c>
      <c r="P139" s="874" t="s">
        <v>7</v>
      </c>
    </row>
    <row r="140" spans="1:16" x14ac:dyDescent="0.2">
      <c r="A140" s="89" t="s">
        <v>4899</v>
      </c>
      <c r="B140" s="876" t="str">
        <f t="shared" si="20"/>
        <v>-</v>
      </c>
      <c r="C140" s="877" t="str">
        <f t="shared" si="19"/>
        <v/>
      </c>
      <c r="D140" s="877" t="str">
        <f t="shared" si="17"/>
        <v/>
      </c>
      <c r="E140" s="846" t="s">
        <v>2395</v>
      </c>
      <c r="F140" s="846" t="s">
        <v>5274</v>
      </c>
      <c r="G140" s="871" t="s">
        <v>2671</v>
      </c>
      <c r="H140" s="872"/>
      <c r="I140" s="871" t="str">
        <f t="shared" si="18"/>
        <v>CAH_SENIOR_GRO_RI1DBL</v>
      </c>
      <c r="J140" s="871" t="s">
        <v>2719</v>
      </c>
      <c r="K140" s="871" t="s">
        <v>2402</v>
      </c>
      <c r="L140" s="871" t="s">
        <v>2425</v>
      </c>
      <c r="M140" s="873" t="s">
        <v>7</v>
      </c>
      <c r="N140" s="874" t="s">
        <v>7</v>
      </c>
      <c r="O140" s="874" t="s">
        <v>7</v>
      </c>
      <c r="P140" s="874" t="s">
        <v>7</v>
      </c>
    </row>
    <row r="141" spans="1:16" x14ac:dyDescent="0.2">
      <c r="A141" s="89" t="s">
        <v>4899</v>
      </c>
      <c r="B141" s="876" t="str">
        <f t="shared" si="20"/>
        <v>-</v>
      </c>
      <c r="C141" s="877" t="str">
        <f t="shared" si="19"/>
        <v/>
      </c>
      <c r="D141" s="877" t="str">
        <f t="shared" si="17"/>
        <v/>
      </c>
      <c r="E141" s="846" t="s">
        <v>2396</v>
      </c>
      <c r="F141" s="846" t="s">
        <v>5275</v>
      </c>
      <c r="G141" s="871" t="s">
        <v>2672</v>
      </c>
      <c r="H141" s="872"/>
      <c r="I141" s="871" t="str">
        <f t="shared" si="18"/>
        <v>CAH_SENIOR_GRO_RL2DBL</v>
      </c>
      <c r="J141" s="871" t="s">
        <v>2719</v>
      </c>
      <c r="K141" s="871" t="s">
        <v>2402</v>
      </c>
      <c r="L141" s="871" t="s">
        <v>2426</v>
      </c>
      <c r="M141" s="873" t="s">
        <v>7</v>
      </c>
      <c r="N141" s="874" t="s">
        <v>7</v>
      </c>
      <c r="O141" s="874" t="s">
        <v>7</v>
      </c>
      <c r="P141" s="874" t="s">
        <v>7</v>
      </c>
    </row>
    <row r="142" spans="1:16" x14ac:dyDescent="0.2">
      <c r="A142" s="89" t="s">
        <v>4899</v>
      </c>
      <c r="B142" s="876" t="str">
        <f t="shared" si="20"/>
        <v>-</v>
      </c>
      <c r="C142" s="877" t="str">
        <f t="shared" si="19"/>
        <v/>
      </c>
      <c r="D142" s="877" t="str">
        <f t="shared" si="17"/>
        <v/>
      </c>
      <c r="E142" s="846" t="s">
        <v>2397</v>
      </c>
      <c r="F142" s="846" t="s">
        <v>5276</v>
      </c>
      <c r="G142" s="871" t="s">
        <v>2673</v>
      </c>
      <c r="H142" s="872"/>
      <c r="I142" s="871" t="str">
        <f t="shared" si="18"/>
        <v>CAH_SENIOR_GRO_RI2DBL</v>
      </c>
      <c r="J142" s="871" t="s">
        <v>2719</v>
      </c>
      <c r="K142" s="871" t="s">
        <v>2402</v>
      </c>
      <c r="L142" s="871" t="s">
        <v>2427</v>
      </c>
      <c r="M142" s="873" t="s">
        <v>7</v>
      </c>
      <c r="N142" s="874" t="s">
        <v>7</v>
      </c>
      <c r="O142" s="874" t="s">
        <v>7</v>
      </c>
      <c r="P142" s="874" t="s">
        <v>7</v>
      </c>
    </row>
    <row r="143" spans="1:16" x14ac:dyDescent="0.2">
      <c r="A143" s="89" t="s">
        <v>4899</v>
      </c>
      <c r="B143" s="876" t="str">
        <f t="shared" si="20"/>
        <v>-</v>
      </c>
      <c r="C143" s="877" t="str">
        <f t="shared" si="19"/>
        <v/>
      </c>
      <c r="D143" s="877" t="str">
        <f t="shared" si="17"/>
        <v/>
      </c>
      <c r="E143" s="846" t="s">
        <v>2398</v>
      </c>
      <c r="F143" s="846" t="s">
        <v>5277</v>
      </c>
      <c r="G143" s="871" t="s">
        <v>2674</v>
      </c>
      <c r="H143" s="872"/>
      <c r="I143" s="871" t="str">
        <f t="shared" si="18"/>
        <v>CAH_SENIOR_GRO_RL3DBL</v>
      </c>
      <c r="J143" s="871" t="s">
        <v>2719</v>
      </c>
      <c r="K143" s="871" t="s">
        <v>2402</v>
      </c>
      <c r="L143" s="871" t="s">
        <v>2428</v>
      </c>
      <c r="M143" s="873" t="s">
        <v>7</v>
      </c>
      <c r="N143" s="874" t="s">
        <v>7</v>
      </c>
      <c r="O143" s="874" t="s">
        <v>7</v>
      </c>
      <c r="P143" s="874" t="s">
        <v>7</v>
      </c>
    </row>
    <row r="144" spans="1:16" x14ac:dyDescent="0.2">
      <c r="A144" s="89" t="s">
        <v>4899</v>
      </c>
      <c r="B144" s="876" t="str">
        <f t="shared" si="20"/>
        <v>-</v>
      </c>
      <c r="C144" s="877" t="str">
        <f t="shared" si="19"/>
        <v/>
      </c>
      <c r="D144" s="877" t="str">
        <f t="shared" si="17"/>
        <v/>
      </c>
      <c r="E144" s="846" t="s">
        <v>2399</v>
      </c>
      <c r="F144" s="846" t="s">
        <v>5278</v>
      </c>
      <c r="G144" s="871" t="s">
        <v>2675</v>
      </c>
      <c r="H144" s="872"/>
      <c r="I144" s="871" t="str">
        <f t="shared" si="18"/>
        <v>CAH_SENIOR_GRO_RI3DBL</v>
      </c>
      <c r="J144" s="871" t="s">
        <v>2719</v>
      </c>
      <c r="K144" s="871" t="s">
        <v>2402</v>
      </c>
      <c r="L144" s="871" t="s">
        <v>2429</v>
      </c>
      <c r="M144" s="873" t="s">
        <v>7</v>
      </c>
      <c r="N144" s="874" t="s">
        <v>7</v>
      </c>
      <c r="O144" s="874" t="s">
        <v>7</v>
      </c>
      <c r="P144" s="874" t="s">
        <v>7</v>
      </c>
    </row>
    <row r="145" spans="1:16" x14ac:dyDescent="0.2">
      <c r="A145" s="89" t="s">
        <v>4899</v>
      </c>
      <c r="B145" s="876" t="str">
        <f t="shared" si="20"/>
        <v>-</v>
      </c>
      <c r="C145" s="877" t="str">
        <f t="shared" si="19"/>
        <v/>
      </c>
      <c r="D145" s="877" t="str">
        <f t="shared" si="17"/>
        <v/>
      </c>
      <c r="E145" s="846" t="s">
        <v>2400</v>
      </c>
      <c r="F145" s="846" t="s">
        <v>5279</v>
      </c>
      <c r="G145" s="871" t="s">
        <v>2676</v>
      </c>
      <c r="H145" s="872"/>
      <c r="I145" s="871" t="str">
        <f t="shared" si="18"/>
        <v>CAH_SENIOR_GRO_RLDDBL</v>
      </c>
      <c r="J145" s="871" t="s">
        <v>2719</v>
      </c>
      <c r="K145" s="871" t="s">
        <v>2402</v>
      </c>
      <c r="L145" s="871" t="s">
        <v>2430</v>
      </c>
      <c r="M145" s="873" t="s">
        <v>7</v>
      </c>
      <c r="N145" s="874" t="s">
        <v>7</v>
      </c>
      <c r="O145" s="874" t="s">
        <v>7</v>
      </c>
      <c r="P145" s="874" t="s">
        <v>7</v>
      </c>
    </row>
    <row r="146" spans="1:16" x14ac:dyDescent="0.2">
      <c r="A146" s="89" t="s">
        <v>4899</v>
      </c>
      <c r="B146" s="876" t="str">
        <f t="shared" si="20"/>
        <v>-</v>
      </c>
      <c r="C146" s="877" t="str">
        <f t="shared" si="19"/>
        <v/>
      </c>
      <c r="D146" s="877" t="str">
        <f t="shared" si="17"/>
        <v/>
      </c>
      <c r="E146" s="846" t="s">
        <v>2401</v>
      </c>
      <c r="F146" s="846" t="s">
        <v>5280</v>
      </c>
      <c r="G146" s="871" t="s">
        <v>2677</v>
      </c>
      <c r="H146" s="872"/>
      <c r="I146" s="871" t="str">
        <f t="shared" si="18"/>
        <v>CAH_SENIOR_GRO_RIDDBL</v>
      </c>
      <c r="J146" s="871" t="s">
        <v>2719</v>
      </c>
      <c r="K146" s="871" t="s">
        <v>2402</v>
      </c>
      <c r="L146" s="871" t="s">
        <v>2431</v>
      </c>
      <c r="M146" s="873" t="s">
        <v>7</v>
      </c>
      <c r="N146" s="874" t="s">
        <v>7</v>
      </c>
      <c r="O146" s="874" t="s">
        <v>7</v>
      </c>
      <c r="P146" s="874" t="s">
        <v>7</v>
      </c>
    </row>
    <row r="147" spans="1:16" customFormat="1" hidden="1" x14ac:dyDescent="0.2">
      <c r="A147" s="89" t="s">
        <v>4899</v>
      </c>
      <c r="B147" s="463" t="str">
        <f t="shared" si="20"/>
        <v>-</v>
      </c>
      <c r="C147" s="461" t="s">
        <v>4896</v>
      </c>
      <c r="D147" s="461" t="s">
        <v>4896</v>
      </c>
      <c r="E147" s="364" t="s">
        <v>5282</v>
      </c>
      <c r="F147" s="364" t="s">
        <v>5281</v>
      </c>
      <c r="G147" s="359" t="s">
        <v>2796</v>
      </c>
      <c r="H147" s="485"/>
      <c r="I147" s="359" t="str">
        <f t="shared" si="18"/>
        <v>CAH_SENIOR_GRO_RIM_Item</v>
      </c>
      <c r="J147" s="359" t="s">
        <v>2719</v>
      </c>
      <c r="K147" s="359" t="s">
        <v>2402</v>
      </c>
      <c r="L147" s="359" t="s">
        <v>2432</v>
      </c>
      <c r="M147" s="360"/>
      <c r="N147" s="361" t="s">
        <v>7</v>
      </c>
      <c r="O147" s="361" t="s">
        <v>7</v>
      </c>
      <c r="P147" s="361" t="s">
        <v>7</v>
      </c>
    </row>
    <row r="148" spans="1:16" customFormat="1" hidden="1" x14ac:dyDescent="0.2">
      <c r="A148" s="89" t="s">
        <v>4899</v>
      </c>
      <c r="B148" s="463" t="str">
        <f t="shared" si="20"/>
        <v>-</v>
      </c>
      <c r="C148" s="461" t="s">
        <v>4896</v>
      </c>
      <c r="D148" s="461" t="s">
        <v>4896</v>
      </c>
      <c r="E148" s="364" t="s">
        <v>5283</v>
      </c>
      <c r="F148" s="364" t="s">
        <v>5290</v>
      </c>
      <c r="G148" s="359" t="s">
        <v>2797</v>
      </c>
      <c r="H148" s="485"/>
      <c r="I148" s="359" t="str">
        <f t="shared" si="18"/>
        <v>CAH_SENIOR_GRO_RI1_Item</v>
      </c>
      <c r="J148" s="359" t="s">
        <v>2719</v>
      </c>
      <c r="K148" s="359" t="s">
        <v>2402</v>
      </c>
      <c r="L148" s="359" t="s">
        <v>2433</v>
      </c>
      <c r="M148" s="360"/>
      <c r="N148" s="361" t="s">
        <v>7</v>
      </c>
      <c r="O148" s="361" t="s">
        <v>7</v>
      </c>
      <c r="P148" s="361" t="s">
        <v>7</v>
      </c>
    </row>
    <row r="149" spans="1:16" customFormat="1" hidden="1" x14ac:dyDescent="0.2">
      <c r="A149" s="89" t="s">
        <v>4899</v>
      </c>
      <c r="B149" s="463" t="str">
        <f t="shared" si="20"/>
        <v>-</v>
      </c>
      <c r="C149" s="461" t="s">
        <v>4896</v>
      </c>
      <c r="D149" s="461" t="s">
        <v>4896</v>
      </c>
      <c r="E149" s="364" t="s">
        <v>5284</v>
      </c>
      <c r="F149" s="364" t="s">
        <v>5289</v>
      </c>
      <c r="G149" s="359" t="s">
        <v>2798</v>
      </c>
      <c r="H149" s="485"/>
      <c r="I149" s="359" t="str">
        <f t="shared" si="18"/>
        <v>CAH_SENIOR_GRO_RL1_Item</v>
      </c>
      <c r="J149" s="359" t="s">
        <v>2719</v>
      </c>
      <c r="K149" s="359" t="s">
        <v>2402</v>
      </c>
      <c r="L149" s="359" t="s">
        <v>2434</v>
      </c>
      <c r="M149" s="360"/>
      <c r="N149" s="361" t="s">
        <v>7</v>
      </c>
      <c r="O149" s="361" t="s">
        <v>7</v>
      </c>
      <c r="P149" s="361" t="s">
        <v>7</v>
      </c>
    </row>
    <row r="150" spans="1:16" customFormat="1" hidden="1" x14ac:dyDescent="0.2">
      <c r="A150" s="89" t="s">
        <v>4899</v>
      </c>
      <c r="B150" s="463" t="str">
        <f t="shared" si="20"/>
        <v>-</v>
      </c>
      <c r="C150" s="461" t="s">
        <v>4896</v>
      </c>
      <c r="D150" s="461" t="s">
        <v>4896</v>
      </c>
      <c r="E150" s="364" t="s">
        <v>5285</v>
      </c>
      <c r="F150" s="364" t="s">
        <v>5292</v>
      </c>
      <c r="G150" s="359" t="s">
        <v>2799</v>
      </c>
      <c r="H150" s="485"/>
      <c r="I150" s="359" t="str">
        <f t="shared" si="18"/>
        <v>CAH_SENIOR_GRO_RI2_Item</v>
      </c>
      <c r="J150" s="359" t="s">
        <v>2719</v>
      </c>
      <c r="K150" s="359" t="s">
        <v>2402</v>
      </c>
      <c r="L150" s="359" t="s">
        <v>2435</v>
      </c>
      <c r="M150" s="360"/>
      <c r="N150" s="361" t="s">
        <v>7</v>
      </c>
      <c r="O150" s="361" t="s">
        <v>7</v>
      </c>
      <c r="P150" s="361" t="s">
        <v>7</v>
      </c>
    </row>
    <row r="151" spans="1:16" customFormat="1" hidden="1" x14ac:dyDescent="0.2">
      <c r="A151" s="89" t="s">
        <v>4899</v>
      </c>
      <c r="B151" s="463" t="str">
        <f t="shared" si="20"/>
        <v>-</v>
      </c>
      <c r="C151" s="461" t="s">
        <v>4896</v>
      </c>
      <c r="D151" s="461" t="s">
        <v>4896</v>
      </c>
      <c r="E151" s="364" t="s">
        <v>5286</v>
      </c>
      <c r="F151" s="364" t="s">
        <v>5291</v>
      </c>
      <c r="G151" s="359" t="s">
        <v>2800</v>
      </c>
      <c r="H151" s="485"/>
      <c r="I151" s="359" t="str">
        <f t="shared" si="18"/>
        <v>CAH_SENIOR_GRO_RL2_Item</v>
      </c>
      <c r="J151" s="359" t="s">
        <v>2719</v>
      </c>
      <c r="K151" s="359" t="s">
        <v>2402</v>
      </c>
      <c r="L151" s="359" t="s">
        <v>2436</v>
      </c>
      <c r="M151" s="360"/>
      <c r="N151" s="361" t="s">
        <v>7</v>
      </c>
      <c r="O151" s="361" t="s">
        <v>7</v>
      </c>
      <c r="P151" s="361" t="s">
        <v>7</v>
      </c>
    </row>
    <row r="152" spans="1:16" customFormat="1" hidden="1" x14ac:dyDescent="0.2">
      <c r="A152" s="89" t="s">
        <v>4899</v>
      </c>
      <c r="B152" s="463" t="str">
        <f t="shared" si="20"/>
        <v>-</v>
      </c>
      <c r="C152" s="461" t="s">
        <v>4896</v>
      </c>
      <c r="D152" s="461" t="s">
        <v>4896</v>
      </c>
      <c r="E152" s="364" t="s">
        <v>5287</v>
      </c>
      <c r="F152" s="364" t="s">
        <v>5294</v>
      </c>
      <c r="G152" s="359" t="s">
        <v>2801</v>
      </c>
      <c r="H152" s="485"/>
      <c r="I152" s="359" t="str">
        <f t="shared" si="18"/>
        <v>CAH_SENIOR_GRO_RI3_Item</v>
      </c>
      <c r="J152" s="359" t="s">
        <v>2719</v>
      </c>
      <c r="K152" s="359" t="s">
        <v>2402</v>
      </c>
      <c r="L152" s="359" t="s">
        <v>2437</v>
      </c>
      <c r="M152" s="360"/>
      <c r="N152" s="361" t="s">
        <v>7</v>
      </c>
      <c r="O152" s="361" t="s">
        <v>7</v>
      </c>
      <c r="P152" s="361" t="s">
        <v>7</v>
      </c>
    </row>
    <row r="153" spans="1:16" customFormat="1" hidden="1" x14ac:dyDescent="0.2">
      <c r="A153" s="89" t="s">
        <v>4899</v>
      </c>
      <c r="B153" s="463" t="str">
        <f t="shared" si="20"/>
        <v>-</v>
      </c>
      <c r="C153" s="461" t="s">
        <v>4896</v>
      </c>
      <c r="D153" s="461" t="s">
        <v>4896</v>
      </c>
      <c r="E153" s="364" t="s">
        <v>5288</v>
      </c>
      <c r="F153" s="364" t="s">
        <v>5293</v>
      </c>
      <c r="G153" s="359" t="s">
        <v>2802</v>
      </c>
      <c r="H153" s="485"/>
      <c r="I153" s="359" t="str">
        <f t="shared" si="18"/>
        <v>CAH_SENIOR_GRO_RL3_Item</v>
      </c>
      <c r="J153" s="359" t="s">
        <v>2719</v>
      </c>
      <c r="K153" s="359" t="s">
        <v>2402</v>
      </c>
      <c r="L153" s="359" t="s">
        <v>2438</v>
      </c>
      <c r="M153" s="360"/>
      <c r="N153" s="361" t="s">
        <v>7</v>
      </c>
      <c r="O153" s="361" t="s">
        <v>7</v>
      </c>
      <c r="P153" s="361" t="s">
        <v>7</v>
      </c>
    </row>
    <row r="154" spans="1:16" customFormat="1" hidden="1" x14ac:dyDescent="0.2">
      <c r="A154" s="89"/>
      <c r="B154" s="463"/>
      <c r="C154" s="461" t="s">
        <v>4896</v>
      </c>
      <c r="D154" s="461" t="s">
        <v>4896</v>
      </c>
      <c r="E154" s="364" t="s">
        <v>5328</v>
      </c>
      <c r="F154" s="364" t="s">
        <v>5330</v>
      </c>
      <c r="G154" s="359" t="s">
        <v>2804</v>
      </c>
      <c r="H154" s="485"/>
      <c r="I154" s="359" t="str">
        <f t="shared" ref="I154" si="21">IF(G154&lt;&gt;"",IF(H154&lt;&gt;"",G154&amp;" ; "&amp;IFERROR(IF(SEARCH(" ; ",G154)&gt;0,SUBSTITUTE(G154," ; ","_N  ; ")&amp;"_N"),IFERROR(IF(SEARCH(" ;",G154)&gt;0,SUBSTITUTE(G154," ;","_N  ; ")&amp;"_N"),IFERROR(IF(SEARCH(";",G154)&gt;0,SUBSTITUTE(G154,";","_N  ; ")&amp;"_N"),G154&amp;"_N"))),G154),"")</f>
        <v>CAH_SENIOR_GRO_RLD_Item</v>
      </c>
      <c r="J154" s="359" t="s">
        <v>2719</v>
      </c>
      <c r="K154" s="359" t="s">
        <v>2402</v>
      </c>
      <c r="L154" s="359" t="s">
        <v>2440</v>
      </c>
      <c r="M154" s="360"/>
      <c r="N154" s="361" t="s">
        <v>7</v>
      </c>
      <c r="O154" s="361" t="s">
        <v>7</v>
      </c>
      <c r="P154" s="361" t="s">
        <v>7</v>
      </c>
    </row>
    <row r="155" spans="1:16" customFormat="1" hidden="1" x14ac:dyDescent="0.2">
      <c r="A155" s="89" t="s">
        <v>4899</v>
      </c>
      <c r="B155" s="463" t="str">
        <f t="shared" si="20"/>
        <v>-</v>
      </c>
      <c r="C155" s="461" t="s">
        <v>4896</v>
      </c>
      <c r="D155" s="461" t="s">
        <v>4896</v>
      </c>
      <c r="E155" s="364" t="s">
        <v>5329</v>
      </c>
      <c r="F155" s="364" t="s">
        <v>5331</v>
      </c>
      <c r="G155" s="359" t="s">
        <v>2803</v>
      </c>
      <c r="H155" s="485"/>
      <c r="I155" s="359" t="str">
        <f t="shared" si="18"/>
        <v>CAH_SENIOR_GRO_RID_Item</v>
      </c>
      <c r="J155" s="359" t="s">
        <v>2719</v>
      </c>
      <c r="K155" s="359" t="s">
        <v>2402</v>
      </c>
      <c r="L155" s="359" t="s">
        <v>2439</v>
      </c>
      <c r="M155" s="360"/>
      <c r="N155" s="361" t="s">
        <v>7</v>
      </c>
      <c r="O155" s="361" t="s">
        <v>7</v>
      </c>
      <c r="P155" s="361" t="s">
        <v>7</v>
      </c>
    </row>
    <row r="156" spans="1:16" customFormat="1" hidden="1" x14ac:dyDescent="0.2">
      <c r="A156" s="89" t="s">
        <v>454</v>
      </c>
      <c r="B156" s="463" t="str">
        <f t="shared" si="20"/>
        <v>►</v>
      </c>
      <c r="C156" s="461" t="s">
        <v>4896</v>
      </c>
      <c r="D156" s="461" t="s">
        <v>4896</v>
      </c>
      <c r="E156" s="357" t="s">
        <v>3080</v>
      </c>
      <c r="F156" s="357" t="s">
        <v>5227</v>
      </c>
      <c r="G156" s="359" t="s">
        <v>2678</v>
      </c>
      <c r="H156" s="485"/>
      <c r="I156" s="359" t="str">
        <f t="shared" si="18"/>
        <v>CAH_SENIOR_GRO_Ok</v>
      </c>
      <c r="J156" s="359" t="s">
        <v>2719</v>
      </c>
      <c r="K156" s="486" t="s">
        <v>2448</v>
      </c>
      <c r="L156" s="486" t="s">
        <v>2448</v>
      </c>
      <c r="M156" s="360" t="s">
        <v>7</v>
      </c>
      <c r="N156" s="361"/>
      <c r="O156" s="361"/>
      <c r="P156" s="361"/>
    </row>
    <row r="157" spans="1:16" x14ac:dyDescent="0.2">
      <c r="A157" s="89" t="s">
        <v>1391</v>
      </c>
      <c r="B157" s="876" t="str">
        <f t="shared" si="20"/>
        <v>►</v>
      </c>
      <c r="C157" s="877" t="str">
        <f t="shared" si="19"/>
        <v/>
      </c>
      <c r="D157" s="877" t="str">
        <f t="shared" ref="D157:D170" si="22">IF($D$112="x","+","")</f>
        <v/>
      </c>
      <c r="E157" s="840" t="s">
        <v>1392</v>
      </c>
      <c r="F157" s="840" t="s">
        <v>5228</v>
      </c>
      <c r="G157" s="871" t="s">
        <v>2769</v>
      </c>
      <c r="H157" s="872"/>
      <c r="I157" s="871" t="str">
        <f t="shared" si="18"/>
        <v>CAH_SENIOR_GRO_Passe</v>
      </c>
      <c r="J157" s="871" t="s">
        <v>2719</v>
      </c>
      <c r="K157" s="871" t="s">
        <v>2402</v>
      </c>
      <c r="L157" s="871" t="s">
        <v>2323</v>
      </c>
      <c r="M157" s="873"/>
      <c r="N157" s="874" t="s">
        <v>1393</v>
      </c>
      <c r="O157" s="874" t="s">
        <v>7</v>
      </c>
      <c r="P157" s="874" t="s">
        <v>7</v>
      </c>
    </row>
    <row r="158" spans="1:16" x14ac:dyDescent="0.2">
      <c r="A158" s="89" t="s">
        <v>1394</v>
      </c>
      <c r="B158" s="876" t="str">
        <f t="shared" si="20"/>
        <v>&gt;</v>
      </c>
      <c r="C158" s="877" t="str">
        <f t="shared" si="19"/>
        <v/>
      </c>
      <c r="D158" s="877" t="str">
        <f t="shared" si="22"/>
        <v/>
      </c>
      <c r="E158" s="843" t="s">
        <v>1395</v>
      </c>
      <c r="F158" s="843" t="s">
        <v>4590</v>
      </c>
      <c r="G158" s="871" t="s">
        <v>2448</v>
      </c>
      <c r="H158" s="872"/>
      <c r="I158" s="871" t="str">
        <f t="shared" si="18"/>
        <v/>
      </c>
      <c r="J158" s="871"/>
      <c r="K158" s="871"/>
      <c r="L158" s="871"/>
      <c r="M158" s="873"/>
      <c r="N158" s="874" t="s">
        <v>1396</v>
      </c>
      <c r="O158" s="874" t="s">
        <v>7</v>
      </c>
      <c r="P158" s="874" t="s">
        <v>7</v>
      </c>
    </row>
    <row r="159" spans="1:16" x14ac:dyDescent="0.2">
      <c r="A159" s="93" t="s">
        <v>4899</v>
      </c>
      <c r="B159" s="876" t="str">
        <f t="shared" si="20"/>
        <v>-</v>
      </c>
      <c r="C159" s="877" t="str">
        <f t="shared" si="19"/>
        <v/>
      </c>
      <c r="D159" s="877" t="str">
        <f t="shared" si="22"/>
        <v/>
      </c>
      <c r="E159" s="853" t="s">
        <v>1397</v>
      </c>
      <c r="F159" s="853" t="s">
        <v>4591</v>
      </c>
      <c r="G159" s="871" t="s">
        <v>2679</v>
      </c>
      <c r="H159" s="872"/>
      <c r="I159" s="871" t="str">
        <f t="shared" si="18"/>
        <v>CAH_SENIOR_GRO_CndPart00</v>
      </c>
      <c r="J159" s="871" t="s">
        <v>2719</v>
      </c>
      <c r="K159" s="871" t="s">
        <v>2402</v>
      </c>
      <c r="L159" s="871" t="s">
        <v>2324</v>
      </c>
      <c r="M159" s="873"/>
      <c r="N159" s="874" t="s">
        <v>1398</v>
      </c>
      <c r="O159" s="874" t="s">
        <v>7</v>
      </c>
      <c r="P159" s="874" t="s">
        <v>7</v>
      </c>
    </row>
    <row r="160" spans="1:16" ht="22.5" x14ac:dyDescent="0.2">
      <c r="A160" s="93" t="s">
        <v>4899</v>
      </c>
      <c r="B160" s="876" t="str">
        <f t="shared" si="20"/>
        <v>-</v>
      </c>
      <c r="C160" s="877" t="str">
        <f t="shared" si="19"/>
        <v/>
      </c>
      <c r="D160" s="877" t="str">
        <f t="shared" si="22"/>
        <v/>
      </c>
      <c r="E160" s="853" t="s">
        <v>1550</v>
      </c>
      <c r="F160" s="853" t="s">
        <v>4592</v>
      </c>
      <c r="G160" s="871" t="s">
        <v>2680</v>
      </c>
      <c r="H160" s="872"/>
      <c r="I160" s="871" t="str">
        <f t="shared" si="18"/>
        <v>CAH_SENIOR_GRO_CndPart59</v>
      </c>
      <c r="J160" s="871" t="s">
        <v>2719</v>
      </c>
      <c r="K160" s="871" t="s">
        <v>2402</v>
      </c>
      <c r="L160" s="871" t="s">
        <v>2325</v>
      </c>
      <c r="M160" s="873"/>
      <c r="N160" s="874" t="s">
        <v>1399</v>
      </c>
      <c r="O160" s="874" t="s">
        <v>7</v>
      </c>
      <c r="P160" s="874" t="s">
        <v>7</v>
      </c>
    </row>
    <row r="161" spans="1:16" x14ac:dyDescent="0.2">
      <c r="A161" s="93" t="s">
        <v>4899</v>
      </c>
      <c r="B161" s="876" t="str">
        <f t="shared" si="20"/>
        <v>-</v>
      </c>
      <c r="C161" s="877" t="str">
        <f t="shared" ref="C161:C170" si="23">IF($C$112="x","+","")</f>
        <v/>
      </c>
      <c r="D161" s="877" t="str">
        <f t="shared" si="22"/>
        <v/>
      </c>
      <c r="E161" s="853" t="s">
        <v>3075</v>
      </c>
      <c r="F161" s="853" t="s">
        <v>4593</v>
      </c>
      <c r="G161" s="871" t="s">
        <v>2681</v>
      </c>
      <c r="H161" s="872"/>
      <c r="I161" s="871" t="str">
        <f t="shared" si="18"/>
        <v>CAH_SENIOR_GRO_CndPart90</v>
      </c>
      <c r="J161" s="871" t="s">
        <v>2719</v>
      </c>
      <c r="K161" s="871" t="s">
        <v>2402</v>
      </c>
      <c r="L161" s="871" t="s">
        <v>2326</v>
      </c>
      <c r="M161" s="873"/>
      <c r="N161" s="874" t="s">
        <v>1400</v>
      </c>
      <c r="O161" s="874" t="s">
        <v>7</v>
      </c>
      <c r="P161" s="874" t="s">
        <v>7</v>
      </c>
    </row>
    <row r="162" spans="1:16" x14ac:dyDescent="0.2">
      <c r="A162" s="93" t="s">
        <v>4899</v>
      </c>
      <c r="B162" s="876" t="str">
        <f t="shared" si="20"/>
        <v>-</v>
      </c>
      <c r="C162" s="877" t="str">
        <f t="shared" si="23"/>
        <v/>
      </c>
      <c r="D162" s="877" t="str">
        <f t="shared" si="22"/>
        <v/>
      </c>
      <c r="E162" s="853" t="s">
        <v>1401</v>
      </c>
      <c r="F162" s="853" t="s">
        <v>4594</v>
      </c>
      <c r="G162" s="871" t="s">
        <v>2682</v>
      </c>
      <c r="H162" s="872"/>
      <c r="I162" s="871" t="str">
        <f t="shared" si="18"/>
        <v>CAH_SENIOR_GRO_CndPart99</v>
      </c>
      <c r="J162" s="871" t="s">
        <v>2719</v>
      </c>
      <c r="K162" s="871" t="s">
        <v>2402</v>
      </c>
      <c r="L162" s="871" t="s">
        <v>2327</v>
      </c>
      <c r="M162" s="873"/>
      <c r="N162" s="874" t="s">
        <v>1402</v>
      </c>
      <c r="O162" s="874" t="s">
        <v>7</v>
      </c>
      <c r="P162" s="874" t="s">
        <v>7</v>
      </c>
    </row>
    <row r="163" spans="1:16" x14ac:dyDescent="0.2">
      <c r="A163" s="89" t="s">
        <v>1403</v>
      </c>
      <c r="B163" s="876" t="str">
        <f t="shared" si="20"/>
        <v>&gt;</v>
      </c>
      <c r="C163" s="877" t="str">
        <f t="shared" si="23"/>
        <v/>
      </c>
      <c r="D163" s="877" t="str">
        <f t="shared" si="22"/>
        <v/>
      </c>
      <c r="E163" s="843" t="s">
        <v>1374</v>
      </c>
      <c r="F163" s="843" t="s">
        <v>4595</v>
      </c>
      <c r="G163" s="871" t="s">
        <v>2683</v>
      </c>
      <c r="H163" s="872"/>
      <c r="I163" s="871" t="str">
        <f t="shared" si="18"/>
        <v>CAH_SENIOR_GRO_MotifNon</v>
      </c>
      <c r="J163" s="871" t="s">
        <v>2719</v>
      </c>
      <c r="K163" s="871" t="s">
        <v>2402</v>
      </c>
      <c r="L163" s="871" t="s">
        <v>2441</v>
      </c>
      <c r="M163" s="873"/>
      <c r="N163" s="874" t="s">
        <v>1404</v>
      </c>
      <c r="O163" s="874" t="s">
        <v>7</v>
      </c>
      <c r="P163" s="874" t="s">
        <v>7</v>
      </c>
    </row>
    <row r="164" spans="1:16" x14ac:dyDescent="0.2">
      <c r="A164" s="89"/>
      <c r="B164" s="876" t="str">
        <f t="shared" ref="B164:B172" si="24">IF(ISERROR(LOOKUP(A164,TABLE,SIGNE)),"",(LOOKUP(A164,TABLE,SIGNE)))</f>
        <v/>
      </c>
      <c r="C164" s="877" t="str">
        <f t="shared" si="23"/>
        <v/>
      </c>
      <c r="D164" s="877" t="str">
        <f t="shared" si="22"/>
        <v/>
      </c>
      <c r="E164" s="854" t="s">
        <v>5245</v>
      </c>
      <c r="F164" s="854" t="s">
        <v>5244</v>
      </c>
      <c r="G164" s="871"/>
      <c r="H164" s="872"/>
      <c r="I164" s="871"/>
      <c r="J164" s="871"/>
      <c r="K164" s="871"/>
      <c r="L164" s="871"/>
      <c r="M164" s="873"/>
      <c r="N164" s="874" t="s">
        <v>7</v>
      </c>
      <c r="O164" s="874" t="s">
        <v>7</v>
      </c>
      <c r="P164" s="874" t="s">
        <v>7</v>
      </c>
    </row>
    <row r="165" spans="1:16" x14ac:dyDescent="0.2">
      <c r="A165" s="94" t="s">
        <v>4899</v>
      </c>
      <c r="B165" s="876" t="str">
        <f t="shared" si="24"/>
        <v>-</v>
      </c>
      <c r="C165" s="877" t="str">
        <f t="shared" si="23"/>
        <v/>
      </c>
      <c r="D165" s="877" t="str">
        <f t="shared" si="22"/>
        <v/>
      </c>
      <c r="E165" s="854" t="s">
        <v>1405</v>
      </c>
      <c r="F165" s="854" t="s">
        <v>4596</v>
      </c>
      <c r="G165" s="871" t="s">
        <v>2448</v>
      </c>
      <c r="H165" s="872"/>
      <c r="I165" s="871" t="str">
        <f t="shared" si="18"/>
        <v/>
      </c>
      <c r="J165" s="871"/>
      <c r="K165" s="871"/>
      <c r="L165" s="871"/>
      <c r="M165" s="873"/>
      <c r="N165" s="874" t="s">
        <v>7</v>
      </c>
      <c r="O165" s="874" t="s">
        <v>7</v>
      </c>
      <c r="P165" s="874" t="s">
        <v>7</v>
      </c>
    </row>
    <row r="166" spans="1:16" x14ac:dyDescent="0.2">
      <c r="A166" s="94" t="s">
        <v>4899</v>
      </c>
      <c r="B166" s="876" t="str">
        <f t="shared" si="24"/>
        <v>-</v>
      </c>
      <c r="C166" s="877" t="str">
        <f t="shared" si="23"/>
        <v/>
      </c>
      <c r="D166" s="877" t="str">
        <f t="shared" si="22"/>
        <v/>
      </c>
      <c r="E166" s="854" t="s">
        <v>5229</v>
      </c>
      <c r="F166" s="854" t="s">
        <v>5230</v>
      </c>
      <c r="G166" s="871"/>
      <c r="H166" s="872"/>
      <c r="I166" s="871"/>
      <c r="J166" s="871"/>
      <c r="K166" s="871"/>
      <c r="L166" s="871"/>
      <c r="M166" s="873"/>
      <c r="N166" s="874" t="s">
        <v>7</v>
      </c>
      <c r="O166" s="874" t="s">
        <v>7</v>
      </c>
      <c r="P166" s="874" t="s">
        <v>7</v>
      </c>
    </row>
    <row r="167" spans="1:16" x14ac:dyDescent="0.2">
      <c r="A167" s="94"/>
      <c r="B167" s="876" t="str">
        <f t="shared" si="24"/>
        <v/>
      </c>
      <c r="C167" s="877" t="str">
        <f t="shared" si="23"/>
        <v/>
      </c>
      <c r="D167" s="877" t="str">
        <f t="shared" si="22"/>
        <v/>
      </c>
      <c r="E167" s="854" t="s">
        <v>1406</v>
      </c>
      <c r="F167" s="854" t="s">
        <v>4597</v>
      </c>
      <c r="G167" s="871" t="s">
        <v>2448</v>
      </c>
      <c r="H167" s="872"/>
      <c r="I167" s="871" t="str">
        <f>IF(G167&lt;&gt;"",IF(H167&lt;&gt;"",G167&amp;" ; "&amp;IFERROR(IF(SEARCH(" ; ",G167)&gt;0,SUBSTITUTE(G167," ; ","_N  ; ")&amp;"_N"),IFERROR(IF(SEARCH(" ;",G167)&gt;0,SUBSTITUTE(G167," ;","_N  ; ")&amp;"_N"),IFERROR(IF(SEARCH(";",G167)&gt;0,SUBSTITUTE(G167,";","_N  ; ")&amp;"_N"),G167&amp;"_N"))),G167),"")</f>
        <v/>
      </c>
      <c r="J167" s="871"/>
      <c r="K167" s="871"/>
      <c r="L167" s="871"/>
      <c r="M167" s="873"/>
      <c r="N167" s="874" t="s">
        <v>7</v>
      </c>
      <c r="O167" s="874" t="s">
        <v>7</v>
      </c>
      <c r="P167" s="874" t="s">
        <v>7</v>
      </c>
    </row>
    <row r="168" spans="1:16" x14ac:dyDescent="0.2">
      <c r="A168" s="94" t="s">
        <v>4899</v>
      </c>
      <c r="B168" s="876" t="str">
        <f t="shared" si="24"/>
        <v>-</v>
      </c>
      <c r="C168" s="877" t="str">
        <f t="shared" si="23"/>
        <v/>
      </c>
      <c r="D168" s="877" t="str">
        <f t="shared" si="22"/>
        <v/>
      </c>
      <c r="E168" s="854" t="s">
        <v>3075</v>
      </c>
      <c r="F168" s="854" t="s">
        <v>4598</v>
      </c>
      <c r="G168" s="871" t="s">
        <v>2448</v>
      </c>
      <c r="H168" s="872"/>
      <c r="I168" s="871" t="str">
        <f t="shared" si="18"/>
        <v/>
      </c>
      <c r="J168" s="871"/>
      <c r="K168" s="871"/>
      <c r="L168" s="871"/>
      <c r="M168" s="873"/>
      <c r="N168" s="874" t="s">
        <v>7</v>
      </c>
      <c r="O168" s="874" t="s">
        <v>7</v>
      </c>
      <c r="P168" s="874" t="s">
        <v>7</v>
      </c>
    </row>
    <row r="169" spans="1:16" x14ac:dyDescent="0.2">
      <c r="A169" s="94" t="s">
        <v>4899</v>
      </c>
      <c r="B169" s="876" t="str">
        <f t="shared" si="24"/>
        <v>-</v>
      </c>
      <c r="C169" s="877" t="str">
        <f t="shared" si="23"/>
        <v/>
      </c>
      <c r="D169" s="877" t="str">
        <f t="shared" si="22"/>
        <v/>
      </c>
      <c r="E169" s="854" t="s">
        <v>3076</v>
      </c>
      <c r="F169" s="854" t="s">
        <v>5231</v>
      </c>
      <c r="G169" s="871" t="s">
        <v>2448</v>
      </c>
      <c r="H169" s="872"/>
      <c r="I169" s="871" t="str">
        <f t="shared" si="18"/>
        <v/>
      </c>
      <c r="J169" s="871"/>
      <c r="K169" s="871"/>
      <c r="L169" s="871"/>
      <c r="M169" s="873"/>
      <c r="N169" s="874" t="s">
        <v>7</v>
      </c>
      <c r="O169" s="874" t="s">
        <v>7</v>
      </c>
      <c r="P169" s="874" t="s">
        <v>7</v>
      </c>
    </row>
    <row r="170" spans="1:16" x14ac:dyDescent="0.2">
      <c r="A170" s="94" t="s">
        <v>4899</v>
      </c>
      <c r="B170" s="876" t="str">
        <f t="shared" si="24"/>
        <v>-</v>
      </c>
      <c r="C170" s="877" t="str">
        <f t="shared" si="23"/>
        <v/>
      </c>
      <c r="D170" s="877" t="str">
        <f t="shared" si="22"/>
        <v/>
      </c>
      <c r="E170" s="854" t="s">
        <v>1407</v>
      </c>
      <c r="F170" s="854" t="s">
        <v>3203</v>
      </c>
      <c r="G170" s="871" t="s">
        <v>2448</v>
      </c>
      <c r="H170" s="872"/>
      <c r="I170" s="871" t="str">
        <f t="shared" si="18"/>
        <v/>
      </c>
      <c r="J170" s="871"/>
      <c r="K170" s="871"/>
      <c r="L170" s="871"/>
      <c r="M170" s="873"/>
      <c r="N170" s="874" t="s">
        <v>7</v>
      </c>
      <c r="O170" s="874" t="s">
        <v>7</v>
      </c>
      <c r="P170" s="874" t="s">
        <v>7</v>
      </c>
    </row>
    <row r="171" spans="1:16" ht="15.75" x14ac:dyDescent="0.2">
      <c r="A171" s="94"/>
      <c r="B171" s="869" t="str">
        <f t="shared" si="24"/>
        <v/>
      </c>
      <c r="C171" s="844"/>
      <c r="D171" s="844"/>
      <c r="E171" s="844" t="s">
        <v>5450</v>
      </c>
      <c r="F171" s="844" t="s">
        <v>5451</v>
      </c>
      <c r="G171" s="844" t="s">
        <v>2448</v>
      </c>
      <c r="H171" s="844" t="s">
        <v>2448</v>
      </c>
      <c r="I171" s="844" t="s">
        <v>2448</v>
      </c>
      <c r="J171" s="844" t="s">
        <v>2448</v>
      </c>
      <c r="K171" s="844" t="s">
        <v>2448</v>
      </c>
      <c r="L171" s="844" t="s">
        <v>2448</v>
      </c>
      <c r="M171" s="844" t="s">
        <v>2448</v>
      </c>
      <c r="N171" s="844"/>
      <c r="O171" s="844"/>
      <c r="P171" s="844"/>
    </row>
    <row r="172" spans="1:16" s="875" customFormat="1" ht="15.75" x14ac:dyDescent="0.2">
      <c r="A172" s="90" t="s">
        <v>4901</v>
      </c>
      <c r="B172" s="869" t="str">
        <f t="shared" si="24"/>
        <v>◄►</v>
      </c>
      <c r="C172" s="878"/>
      <c r="D172" s="878"/>
      <c r="E172" s="841" t="s">
        <v>1408</v>
      </c>
      <c r="F172" s="841" t="s">
        <v>1408</v>
      </c>
      <c r="G172" s="841" t="s">
        <v>2448</v>
      </c>
      <c r="H172" s="841"/>
      <c r="I172" s="841" t="str">
        <f t="shared" si="18"/>
        <v/>
      </c>
      <c r="J172" s="841"/>
      <c r="K172" s="841"/>
      <c r="L172" s="841"/>
      <c r="M172" s="842"/>
      <c r="N172" s="842"/>
      <c r="O172" s="842"/>
      <c r="P172" s="842"/>
    </row>
    <row r="173" spans="1:16" ht="15.75" x14ac:dyDescent="0.2">
      <c r="A173" s="89" t="s">
        <v>17</v>
      </c>
      <c r="B173" s="876"/>
      <c r="C173" s="877" t="str">
        <f>IF($C$172="x","+","")</f>
        <v/>
      </c>
      <c r="D173" s="877" t="str">
        <f>IF($D$172="x","+","")</f>
        <v/>
      </c>
      <c r="E173" s="857" t="s">
        <v>4926</v>
      </c>
      <c r="F173" s="857" t="s">
        <v>4927</v>
      </c>
      <c r="G173" s="871" t="s">
        <v>2448</v>
      </c>
      <c r="H173" s="872"/>
      <c r="I173" s="871" t="str">
        <f t="shared" si="18"/>
        <v/>
      </c>
      <c r="J173" s="871"/>
      <c r="K173" s="888"/>
      <c r="L173" s="871"/>
      <c r="M173" s="873" t="s">
        <v>7</v>
      </c>
      <c r="N173" s="874" t="s">
        <v>7</v>
      </c>
      <c r="O173" s="874" t="s">
        <v>7</v>
      </c>
      <c r="P173" s="874" t="s">
        <v>7</v>
      </c>
    </row>
    <row r="174" spans="1:16" customFormat="1" hidden="1" x14ac:dyDescent="0.2">
      <c r="A174" s="89" t="s">
        <v>1409</v>
      </c>
      <c r="B174" s="463" t="str">
        <f t="shared" ref="B174:B194" si="25">IF(ISERROR(LOOKUP(A174,TABLE,SIGNE)),"",(LOOKUP(A174,TABLE,SIGNE)))</f>
        <v>►</v>
      </c>
      <c r="C174" s="461" t="s">
        <v>4896</v>
      </c>
      <c r="D174" s="461" t="s">
        <v>4896</v>
      </c>
      <c r="E174" s="357" t="s">
        <v>1410</v>
      </c>
      <c r="F174" s="358" t="s">
        <v>4517</v>
      </c>
      <c r="G174" s="359" t="s">
        <v>2447</v>
      </c>
      <c r="H174" s="485"/>
      <c r="I174" s="359" t="str">
        <f t="shared" si="18"/>
        <v>CAH_SENIOR_id</v>
      </c>
      <c r="J174" s="359" t="s">
        <v>2719</v>
      </c>
      <c r="K174" s="359" t="s">
        <v>2366</v>
      </c>
      <c r="L174" s="359" t="s">
        <v>2260</v>
      </c>
      <c r="M174" s="360"/>
      <c r="N174" s="361"/>
      <c r="O174" s="361"/>
      <c r="P174" s="361"/>
    </row>
    <row r="175" spans="1:16" customFormat="1" hidden="1" x14ac:dyDescent="0.2">
      <c r="A175" s="89" t="s">
        <v>1411</v>
      </c>
      <c r="B175" s="463" t="str">
        <f t="shared" si="25"/>
        <v>►</v>
      </c>
      <c r="C175" s="461" t="s">
        <v>4896</v>
      </c>
      <c r="D175" s="461" t="s">
        <v>4896</v>
      </c>
      <c r="E175" s="357" t="s">
        <v>5438</v>
      </c>
      <c r="F175" s="358" t="s">
        <v>4519</v>
      </c>
      <c r="G175" s="486" t="s">
        <v>2448</v>
      </c>
      <c r="H175" s="486" t="s">
        <v>2448</v>
      </c>
      <c r="I175" s="486" t="s">
        <v>2448</v>
      </c>
      <c r="J175" s="486" t="s">
        <v>2448</v>
      </c>
      <c r="K175" s="359" t="s">
        <v>2366</v>
      </c>
      <c r="L175" s="359" t="s">
        <v>2262</v>
      </c>
      <c r="M175" s="360"/>
      <c r="N175" s="361"/>
      <c r="O175" s="361"/>
      <c r="P175" s="361"/>
    </row>
    <row r="176" spans="1:16" customFormat="1" hidden="1" x14ac:dyDescent="0.2">
      <c r="A176" s="89" t="s">
        <v>1412</v>
      </c>
      <c r="B176" s="463" t="str">
        <f t="shared" si="25"/>
        <v>►</v>
      </c>
      <c r="C176" s="461" t="s">
        <v>4896</v>
      </c>
      <c r="D176" s="461" t="s">
        <v>4896</v>
      </c>
      <c r="E176" s="357" t="s">
        <v>1413</v>
      </c>
      <c r="F176" s="358" t="s">
        <v>4602</v>
      </c>
      <c r="G176" s="359" t="s">
        <v>2805</v>
      </c>
      <c r="H176" s="485"/>
      <c r="I176" s="359" t="str">
        <f t="shared" si="18"/>
        <v>CAH_SENIOR_TMA_BonDep</v>
      </c>
      <c r="J176" s="359" t="s">
        <v>2719</v>
      </c>
      <c r="K176" s="486" t="s">
        <v>2448</v>
      </c>
      <c r="L176" s="486" t="s">
        <v>2448</v>
      </c>
      <c r="M176" s="360" t="s">
        <v>1414</v>
      </c>
      <c r="N176" s="361"/>
      <c r="O176" s="361"/>
      <c r="P176" s="361"/>
    </row>
    <row r="177" spans="1:16" hidden="1" x14ac:dyDescent="0.2">
      <c r="A177" s="89" t="s">
        <v>1415</v>
      </c>
      <c r="B177" s="876" t="str">
        <f t="shared" si="25"/>
        <v>►</v>
      </c>
      <c r="C177" s="461" t="s">
        <v>4896</v>
      </c>
      <c r="D177" s="461" t="s">
        <v>4896</v>
      </c>
      <c r="E177" s="840" t="s">
        <v>4698</v>
      </c>
      <c r="F177" s="840" t="s">
        <v>5496</v>
      </c>
      <c r="G177" s="871" t="s">
        <v>5498</v>
      </c>
      <c r="H177" s="872"/>
      <c r="I177" s="871" t="str">
        <f t="shared" si="18"/>
        <v>CAH_SENIOR_TMA_BadDep</v>
      </c>
      <c r="J177" s="871" t="s">
        <v>2719</v>
      </c>
      <c r="K177" s="871" t="s">
        <v>2366</v>
      </c>
      <c r="L177" s="871" t="s">
        <v>2367</v>
      </c>
      <c r="M177" s="873" t="s">
        <v>1416</v>
      </c>
      <c r="N177" s="874"/>
      <c r="O177" s="874"/>
      <c r="P177" s="874"/>
    </row>
    <row r="178" spans="1:16" x14ac:dyDescent="0.2">
      <c r="A178" s="89"/>
      <c r="B178" s="876" t="str">
        <f t="shared" ref="B178" si="26">IF(ISERROR(LOOKUP(A178,TABLE,SIGNE)),"",(LOOKUP(A178,TABLE,SIGNE)))</f>
        <v/>
      </c>
      <c r="C178" s="877" t="str">
        <f>IF($C$172="x","+","")</f>
        <v/>
      </c>
      <c r="D178" s="877" t="str">
        <f t="shared" ref="D178:D179" si="27">IF($D$172="x","+","")</f>
        <v/>
      </c>
      <c r="E178" s="840" t="s">
        <v>5495</v>
      </c>
      <c r="F178" s="840" t="s">
        <v>5497</v>
      </c>
      <c r="G178" s="871" t="s">
        <v>5499</v>
      </c>
      <c r="H178" s="872"/>
      <c r="I178" s="871" t="str">
        <f t="shared" ref="I178" si="28">IF(G178&lt;&gt;"",IF(H178&lt;&gt;"",G178&amp;" ; "&amp;IFERROR(IF(SEARCH(" ; ",G178)&gt;0,SUBSTITUTE(G178," ; ","_N  ; ")&amp;"_N"),IFERROR(IF(SEARCH(" ;",G178)&gt;0,SUBSTITUTE(G178," ;","_N  ; ")&amp;"_N"),IFERROR(IF(SEARCH(";",G178)&gt;0,SUBSTITUTE(G178,";","_N  ; ")&amp;"_N"),G178&amp;"_N"))),G178),"")</f>
        <v>CAH_SENIOR_TMA_Erreur</v>
      </c>
      <c r="J178" s="871" t="s">
        <v>2719</v>
      </c>
      <c r="K178" s="871" t="s">
        <v>2366</v>
      </c>
      <c r="L178" s="871" t="s">
        <v>2367</v>
      </c>
      <c r="M178" s="873"/>
      <c r="N178" s="874"/>
      <c r="O178" s="874" t="s">
        <v>7</v>
      </c>
      <c r="P178" s="874" t="s">
        <v>7</v>
      </c>
    </row>
    <row r="179" spans="1:16" x14ac:dyDescent="0.2">
      <c r="A179" s="89" t="s">
        <v>1417</v>
      </c>
      <c r="B179" s="876" t="str">
        <f t="shared" si="25"/>
        <v>►</v>
      </c>
      <c r="C179" s="877" t="str">
        <f>IF($C$172="x","+","")</f>
        <v/>
      </c>
      <c r="D179" s="877" t="str">
        <f t="shared" si="27"/>
        <v/>
      </c>
      <c r="E179" s="840" t="s">
        <v>1418</v>
      </c>
      <c r="F179" s="840" t="s">
        <v>4603</v>
      </c>
      <c r="G179" s="871" t="s">
        <v>2684</v>
      </c>
      <c r="H179" s="872"/>
      <c r="I179" s="871" t="str">
        <f t="shared" si="18"/>
        <v>CAH_SENIOR_TMA_TpsTot</v>
      </c>
      <c r="J179" s="871" t="s">
        <v>2719</v>
      </c>
      <c r="K179" s="883" t="s">
        <v>2448</v>
      </c>
      <c r="L179" s="871" t="s">
        <v>2368</v>
      </c>
      <c r="M179" s="873" t="s">
        <v>1419</v>
      </c>
      <c r="N179" s="874" t="s">
        <v>1420</v>
      </c>
      <c r="O179" s="874" t="s">
        <v>7</v>
      </c>
      <c r="P179" s="874" t="s">
        <v>7</v>
      </c>
    </row>
    <row r="180" spans="1:16" customFormat="1" hidden="1" x14ac:dyDescent="0.2">
      <c r="A180" s="89"/>
      <c r="B180" s="463" t="str">
        <f t="shared" si="25"/>
        <v/>
      </c>
      <c r="C180" s="461" t="s">
        <v>4896</v>
      </c>
      <c r="D180" s="461" t="s">
        <v>4896</v>
      </c>
      <c r="E180" s="357" t="s">
        <v>3080</v>
      </c>
      <c r="F180" s="357" t="s">
        <v>5227</v>
      </c>
      <c r="G180" s="359" t="s">
        <v>2685</v>
      </c>
      <c r="H180" s="485"/>
      <c r="I180" s="359" t="str">
        <f t="shared" si="18"/>
        <v>CAH_SENIOR_TMA_Ok</v>
      </c>
      <c r="J180" s="359" t="s">
        <v>2719</v>
      </c>
      <c r="K180" s="486" t="s">
        <v>2448</v>
      </c>
      <c r="L180" s="486" t="s">
        <v>2448</v>
      </c>
      <c r="M180" s="360" t="s">
        <v>7</v>
      </c>
      <c r="N180" s="361"/>
      <c r="O180" s="361"/>
      <c r="P180" s="361"/>
    </row>
    <row r="181" spans="1:16" x14ac:dyDescent="0.2">
      <c r="A181" s="89" t="s">
        <v>1421</v>
      </c>
      <c r="B181" s="876" t="str">
        <f t="shared" si="25"/>
        <v>►</v>
      </c>
      <c r="C181" s="877" t="str">
        <f t="shared" ref="C181:C195" si="29">IF($C$172="x","+","")</f>
        <v/>
      </c>
      <c r="D181" s="877" t="str">
        <f t="shared" ref="D181:D195" si="30">IF($D$172="x","+","")</f>
        <v/>
      </c>
      <c r="E181" s="840" t="s">
        <v>1422</v>
      </c>
      <c r="F181" s="840" t="s">
        <v>5228</v>
      </c>
      <c r="G181" s="871" t="s">
        <v>2770</v>
      </c>
      <c r="H181" s="872"/>
      <c r="I181" s="871" t="str">
        <f t="shared" si="18"/>
        <v>CAH_SENIOR_TMA_Passe</v>
      </c>
      <c r="J181" s="871" t="s">
        <v>2719</v>
      </c>
      <c r="K181" s="883" t="s">
        <v>2448</v>
      </c>
      <c r="L181" s="871" t="s">
        <v>2350</v>
      </c>
      <c r="M181" s="873"/>
      <c r="N181" s="874" t="s">
        <v>1423</v>
      </c>
      <c r="O181" s="874" t="s">
        <v>7</v>
      </c>
      <c r="P181" s="874" t="s">
        <v>7</v>
      </c>
    </row>
    <row r="182" spans="1:16" x14ac:dyDescent="0.2">
      <c r="A182" s="89" t="s">
        <v>1424</v>
      </c>
      <c r="B182" s="876" t="str">
        <f t="shared" si="25"/>
        <v>&gt;</v>
      </c>
      <c r="C182" s="877" t="str">
        <f t="shared" si="29"/>
        <v/>
      </c>
      <c r="D182" s="877" t="str">
        <f t="shared" si="30"/>
        <v/>
      </c>
      <c r="E182" s="843" t="s">
        <v>1425</v>
      </c>
      <c r="F182" s="843" t="s">
        <v>4590</v>
      </c>
      <c r="G182" s="871" t="s">
        <v>2448</v>
      </c>
      <c r="H182" s="872"/>
      <c r="I182" s="871" t="str">
        <f t="shared" ref="I182" si="31">IF(G182&lt;&gt;"",IF(H182&lt;&gt;"",G182&amp;" ; "&amp;IFERROR(IF(SEARCH(" ; ",G182)&gt;0,SUBSTITUTE(G182," ; ","_N  ; ")&amp;"_N"),IFERROR(IF(SEARCH(" ;",G182)&gt;0,SUBSTITUTE(G182," ;","_N  ; ")&amp;"_N"),IFERROR(IF(SEARCH(";",G182)&gt;0,SUBSTITUTE(G182,";","_N  ; ")&amp;"_N"),G182&amp;"_N"))),G182),"")</f>
        <v/>
      </c>
      <c r="J182" s="871"/>
      <c r="K182" s="871"/>
      <c r="L182" s="871"/>
      <c r="M182" s="873"/>
      <c r="N182" s="874" t="s">
        <v>1426</v>
      </c>
      <c r="O182" s="874" t="s">
        <v>7</v>
      </c>
      <c r="P182" s="874" t="s">
        <v>7</v>
      </c>
    </row>
    <row r="183" spans="1:16" x14ac:dyDescent="0.2">
      <c r="A183" s="93" t="s">
        <v>4899</v>
      </c>
      <c r="B183" s="876" t="str">
        <f t="shared" si="25"/>
        <v>-</v>
      </c>
      <c r="C183" s="877" t="str">
        <f t="shared" si="29"/>
        <v/>
      </c>
      <c r="D183" s="877" t="str">
        <f t="shared" si="30"/>
        <v/>
      </c>
      <c r="E183" s="853" t="s">
        <v>1427</v>
      </c>
      <c r="F183" s="853" t="s">
        <v>4591</v>
      </c>
      <c r="G183" s="871" t="s">
        <v>2686</v>
      </c>
      <c r="H183" s="872"/>
      <c r="I183" s="871" t="str">
        <f t="shared" si="18"/>
        <v>CAH_SENIOR_TMA_CndPart00</v>
      </c>
      <c r="J183" s="871" t="s">
        <v>2719</v>
      </c>
      <c r="K183" s="883" t="s">
        <v>2448</v>
      </c>
      <c r="L183" s="871" t="s">
        <v>2351</v>
      </c>
      <c r="M183" s="873"/>
      <c r="N183" s="874" t="s">
        <v>1428</v>
      </c>
      <c r="O183" s="874" t="s">
        <v>7</v>
      </c>
      <c r="P183" s="874" t="s">
        <v>7</v>
      </c>
    </row>
    <row r="184" spans="1:16" ht="22.5" x14ac:dyDescent="0.2">
      <c r="A184" s="93" t="s">
        <v>4899</v>
      </c>
      <c r="B184" s="876" t="str">
        <f t="shared" si="25"/>
        <v>-</v>
      </c>
      <c r="C184" s="877" t="str">
        <f t="shared" si="29"/>
        <v/>
      </c>
      <c r="D184" s="877" t="str">
        <f t="shared" si="30"/>
        <v/>
      </c>
      <c r="E184" s="853" t="s">
        <v>1550</v>
      </c>
      <c r="F184" s="853" t="s">
        <v>4592</v>
      </c>
      <c r="G184" s="871" t="s">
        <v>2687</v>
      </c>
      <c r="H184" s="872"/>
      <c r="I184" s="871" t="str">
        <f t="shared" si="18"/>
        <v>CAH_SENIOR_TMA_CndPart59</v>
      </c>
      <c r="J184" s="871" t="s">
        <v>2719</v>
      </c>
      <c r="K184" s="883" t="s">
        <v>2448</v>
      </c>
      <c r="L184" s="871" t="s">
        <v>2352</v>
      </c>
      <c r="M184" s="873"/>
      <c r="N184" s="874" t="s">
        <v>1429</v>
      </c>
      <c r="O184" s="874" t="s">
        <v>7</v>
      </c>
      <c r="P184" s="874" t="s">
        <v>7</v>
      </c>
    </row>
    <row r="185" spans="1:16" x14ac:dyDescent="0.2">
      <c r="A185" s="93" t="s">
        <v>4899</v>
      </c>
      <c r="B185" s="876" t="str">
        <f t="shared" si="25"/>
        <v>-</v>
      </c>
      <c r="C185" s="877" t="str">
        <f t="shared" si="29"/>
        <v/>
      </c>
      <c r="D185" s="877" t="str">
        <f t="shared" si="30"/>
        <v/>
      </c>
      <c r="E185" s="853" t="s">
        <v>3075</v>
      </c>
      <c r="F185" s="853" t="s">
        <v>4593</v>
      </c>
      <c r="G185" s="871" t="s">
        <v>2688</v>
      </c>
      <c r="H185" s="872"/>
      <c r="I185" s="871" t="str">
        <f t="shared" si="18"/>
        <v>CAH_SENIOR_TMA_CndPart90</v>
      </c>
      <c r="J185" s="871" t="s">
        <v>2719</v>
      </c>
      <c r="K185" s="883" t="s">
        <v>2448</v>
      </c>
      <c r="L185" s="871" t="s">
        <v>2353</v>
      </c>
      <c r="M185" s="873"/>
      <c r="N185" s="874" t="s">
        <v>1430</v>
      </c>
      <c r="O185" s="874" t="s">
        <v>7</v>
      </c>
      <c r="P185" s="874" t="s">
        <v>7</v>
      </c>
    </row>
    <row r="186" spans="1:16" x14ac:dyDescent="0.2">
      <c r="A186" s="93" t="s">
        <v>4899</v>
      </c>
      <c r="B186" s="876" t="str">
        <f t="shared" si="25"/>
        <v>-</v>
      </c>
      <c r="C186" s="877" t="str">
        <f t="shared" si="29"/>
        <v/>
      </c>
      <c r="D186" s="877" t="str">
        <f t="shared" si="30"/>
        <v/>
      </c>
      <c r="E186" s="853" t="s">
        <v>1431</v>
      </c>
      <c r="F186" s="853" t="s">
        <v>4594</v>
      </c>
      <c r="G186" s="871" t="s">
        <v>2689</v>
      </c>
      <c r="H186" s="872"/>
      <c r="I186" s="871" t="str">
        <f t="shared" si="18"/>
        <v>CAH_SENIOR_TMA_CndPart99</v>
      </c>
      <c r="J186" s="871" t="s">
        <v>2719</v>
      </c>
      <c r="K186" s="883" t="s">
        <v>2448</v>
      </c>
      <c r="L186" s="871" t="s">
        <v>2354</v>
      </c>
      <c r="M186" s="873"/>
      <c r="N186" s="874" t="s">
        <v>1432</v>
      </c>
      <c r="O186" s="874" t="s">
        <v>7</v>
      </c>
      <c r="P186" s="874" t="s">
        <v>7</v>
      </c>
    </row>
    <row r="187" spans="1:16" x14ac:dyDescent="0.2">
      <c r="A187" s="93" t="s">
        <v>4899</v>
      </c>
      <c r="B187" s="876" t="str">
        <f t="shared" si="25"/>
        <v>-</v>
      </c>
      <c r="C187" s="877" t="str">
        <f t="shared" si="29"/>
        <v/>
      </c>
      <c r="D187" s="877" t="str">
        <f t="shared" si="30"/>
        <v/>
      </c>
      <c r="E187" s="843" t="s">
        <v>1374</v>
      </c>
      <c r="F187" s="843" t="s">
        <v>4595</v>
      </c>
      <c r="G187" s="871" t="s">
        <v>2690</v>
      </c>
      <c r="H187" s="872"/>
      <c r="I187" s="871" t="str">
        <f t="shared" si="18"/>
        <v>CAH_SENIOR_TMA_MotifNon</v>
      </c>
      <c r="J187" s="871" t="s">
        <v>2719</v>
      </c>
      <c r="K187" s="883" t="s">
        <v>2448</v>
      </c>
      <c r="L187" s="871" t="s">
        <v>2369</v>
      </c>
      <c r="M187" s="873"/>
      <c r="N187" s="874" t="s">
        <v>1433</v>
      </c>
      <c r="O187" s="874" t="s">
        <v>7</v>
      </c>
      <c r="P187" s="874" t="s">
        <v>7</v>
      </c>
    </row>
    <row r="188" spans="1:16" x14ac:dyDescent="0.2">
      <c r="A188" s="93"/>
      <c r="B188" s="876"/>
      <c r="C188" s="877" t="str">
        <f t="shared" si="29"/>
        <v/>
      </c>
      <c r="D188" s="877" t="str">
        <f t="shared" si="30"/>
        <v/>
      </c>
      <c r="E188" s="854" t="s">
        <v>5245</v>
      </c>
      <c r="F188" s="854" t="s">
        <v>5244</v>
      </c>
      <c r="G188" s="871"/>
      <c r="H188" s="872"/>
      <c r="I188" s="871"/>
      <c r="J188" s="871"/>
      <c r="K188" s="871"/>
      <c r="L188" s="871"/>
      <c r="M188" s="873"/>
      <c r="N188" s="874" t="s">
        <v>7</v>
      </c>
      <c r="O188" s="874" t="s">
        <v>7</v>
      </c>
      <c r="P188" s="874" t="s">
        <v>7</v>
      </c>
    </row>
    <row r="189" spans="1:16" x14ac:dyDescent="0.2">
      <c r="A189" s="93"/>
      <c r="B189" s="876"/>
      <c r="C189" s="877" t="str">
        <f t="shared" si="29"/>
        <v/>
      </c>
      <c r="D189" s="877" t="str">
        <f t="shared" si="30"/>
        <v/>
      </c>
      <c r="E189" s="854" t="s">
        <v>1377</v>
      </c>
      <c r="F189" s="854" t="s">
        <v>4596</v>
      </c>
      <c r="G189" s="871"/>
      <c r="H189" s="872"/>
      <c r="I189" s="871"/>
      <c r="J189" s="871"/>
      <c r="K189" s="871"/>
      <c r="L189" s="871"/>
      <c r="M189" s="873"/>
      <c r="N189" s="874" t="s">
        <v>7</v>
      </c>
      <c r="O189" s="874" t="s">
        <v>7</v>
      </c>
      <c r="P189" s="874" t="s">
        <v>7</v>
      </c>
    </row>
    <row r="190" spans="1:16" x14ac:dyDescent="0.2">
      <c r="A190" s="93" t="s">
        <v>4899</v>
      </c>
      <c r="B190" s="876" t="str">
        <f t="shared" si="25"/>
        <v>-</v>
      </c>
      <c r="C190" s="877" t="str">
        <f t="shared" si="29"/>
        <v/>
      </c>
      <c r="D190" s="877" t="str">
        <f t="shared" si="30"/>
        <v/>
      </c>
      <c r="E190" s="854" t="s">
        <v>5229</v>
      </c>
      <c r="F190" s="854" t="s">
        <v>5230</v>
      </c>
      <c r="G190" s="871" t="s">
        <v>2448</v>
      </c>
      <c r="H190" s="872"/>
      <c r="I190" s="871" t="str">
        <f t="shared" ref="I190:I254" si="32">IF(G190&lt;&gt;"",IF(H190&lt;&gt;"",G190&amp;" ; "&amp;IFERROR(IF(SEARCH(" ; ",G190)&gt;0,SUBSTITUTE(G190," ; ","_N  ; ")&amp;"_N"),IFERROR(IF(SEARCH(" ;",G190)&gt;0,SUBSTITUTE(G190," ;","_N  ; ")&amp;"_N"),IFERROR(IF(SEARCH(";",G190)&gt;0,SUBSTITUTE(G190,";","_N  ; ")&amp;"_N"),G190&amp;"_N"))),G190),"")</f>
        <v/>
      </c>
      <c r="J190" s="871"/>
      <c r="K190" s="871"/>
      <c r="L190" s="871"/>
      <c r="M190" s="873"/>
      <c r="N190" s="874" t="s">
        <v>7</v>
      </c>
      <c r="O190" s="874" t="s">
        <v>7</v>
      </c>
      <c r="P190" s="874" t="s">
        <v>7</v>
      </c>
    </row>
    <row r="191" spans="1:16" x14ac:dyDescent="0.2">
      <c r="A191" s="93" t="s">
        <v>4899</v>
      </c>
      <c r="B191" s="876" t="str">
        <f t="shared" si="25"/>
        <v>-</v>
      </c>
      <c r="C191" s="877" t="str">
        <f t="shared" si="29"/>
        <v/>
      </c>
      <c r="D191" s="877" t="str">
        <f t="shared" si="30"/>
        <v/>
      </c>
      <c r="E191" s="854" t="s">
        <v>1379</v>
      </c>
      <c r="F191" s="854" t="s">
        <v>4597</v>
      </c>
      <c r="G191" s="871" t="s">
        <v>2448</v>
      </c>
      <c r="H191" s="872"/>
      <c r="I191" s="871" t="str">
        <f t="shared" si="32"/>
        <v/>
      </c>
      <c r="J191" s="871"/>
      <c r="K191" s="871"/>
      <c r="L191" s="871"/>
      <c r="M191" s="873"/>
      <c r="N191" s="874" t="s">
        <v>7</v>
      </c>
      <c r="O191" s="874" t="s">
        <v>7</v>
      </c>
      <c r="P191" s="874" t="s">
        <v>7</v>
      </c>
    </row>
    <row r="192" spans="1:16" x14ac:dyDescent="0.2">
      <c r="A192" s="93" t="s">
        <v>4899</v>
      </c>
      <c r="B192" s="876" t="str">
        <f t="shared" si="25"/>
        <v>-</v>
      </c>
      <c r="C192" s="877" t="str">
        <f t="shared" si="29"/>
        <v/>
      </c>
      <c r="D192" s="877" t="str">
        <f t="shared" si="30"/>
        <v/>
      </c>
      <c r="E192" s="854" t="s">
        <v>3075</v>
      </c>
      <c r="F192" s="854" t="s">
        <v>4598</v>
      </c>
      <c r="G192" s="871" t="s">
        <v>2448</v>
      </c>
      <c r="H192" s="872"/>
      <c r="I192" s="871" t="str">
        <f t="shared" si="32"/>
        <v/>
      </c>
      <c r="J192" s="871"/>
      <c r="K192" s="871"/>
      <c r="L192" s="871"/>
      <c r="M192" s="873"/>
      <c r="N192" s="874" t="s">
        <v>7</v>
      </c>
      <c r="O192" s="874" t="s">
        <v>7</v>
      </c>
      <c r="P192" s="874" t="s">
        <v>7</v>
      </c>
    </row>
    <row r="193" spans="1:16" x14ac:dyDescent="0.2">
      <c r="A193" s="93" t="s">
        <v>4899</v>
      </c>
      <c r="B193" s="876" t="str">
        <f t="shared" si="25"/>
        <v>-</v>
      </c>
      <c r="C193" s="877" t="str">
        <f t="shared" si="29"/>
        <v/>
      </c>
      <c r="D193" s="877" t="str">
        <f t="shared" si="30"/>
        <v/>
      </c>
      <c r="E193" s="854" t="s">
        <v>3076</v>
      </c>
      <c r="F193" s="854" t="s">
        <v>5231</v>
      </c>
      <c r="G193" s="871" t="s">
        <v>2448</v>
      </c>
      <c r="H193" s="872"/>
      <c r="I193" s="871" t="str">
        <f t="shared" si="32"/>
        <v/>
      </c>
      <c r="J193" s="871"/>
      <c r="K193" s="871"/>
      <c r="L193" s="871"/>
      <c r="M193" s="873"/>
      <c r="N193" s="874" t="s">
        <v>7</v>
      </c>
      <c r="O193" s="874" t="s">
        <v>7</v>
      </c>
      <c r="P193" s="874" t="s">
        <v>7</v>
      </c>
    </row>
    <row r="194" spans="1:16" x14ac:dyDescent="0.2">
      <c r="A194" s="93" t="s">
        <v>4899</v>
      </c>
      <c r="B194" s="876" t="str">
        <f t="shared" si="25"/>
        <v>-</v>
      </c>
      <c r="C194" s="877" t="str">
        <f t="shared" si="29"/>
        <v/>
      </c>
      <c r="D194" s="877" t="str">
        <f t="shared" si="30"/>
        <v/>
      </c>
      <c r="E194" s="854" t="s">
        <v>108</v>
      </c>
      <c r="F194" s="854" t="s">
        <v>3203</v>
      </c>
      <c r="G194" s="871" t="s">
        <v>2448</v>
      </c>
      <c r="H194" s="872"/>
      <c r="I194" s="871" t="str">
        <f t="shared" si="32"/>
        <v/>
      </c>
      <c r="J194" s="871"/>
      <c r="K194" s="871"/>
      <c r="L194" s="871"/>
      <c r="M194" s="873"/>
      <c r="N194" s="874" t="s">
        <v>7</v>
      </c>
      <c r="O194" s="874" t="s">
        <v>7</v>
      </c>
      <c r="P194" s="874" t="s">
        <v>7</v>
      </c>
    </row>
    <row r="195" spans="1:16" x14ac:dyDescent="0.2">
      <c r="A195" s="89" t="s">
        <v>17</v>
      </c>
      <c r="B195" s="876"/>
      <c r="C195" s="877" t="str">
        <f t="shared" si="29"/>
        <v/>
      </c>
      <c r="D195" s="877" t="str">
        <f t="shared" si="30"/>
        <v/>
      </c>
      <c r="E195" s="857" t="s">
        <v>4928</v>
      </c>
      <c r="F195" s="857" t="s">
        <v>4929</v>
      </c>
      <c r="G195" s="871" t="s">
        <v>2448</v>
      </c>
      <c r="H195" s="872"/>
      <c r="I195" s="871" t="str">
        <f t="shared" si="32"/>
        <v/>
      </c>
      <c r="J195" s="871"/>
      <c r="K195" s="871"/>
      <c r="L195" s="871"/>
      <c r="M195" s="873" t="s">
        <v>7</v>
      </c>
      <c r="N195" s="874" t="s">
        <v>7</v>
      </c>
      <c r="O195" s="874" t="s">
        <v>7</v>
      </c>
      <c r="P195" s="874" t="s">
        <v>7</v>
      </c>
    </row>
    <row r="196" spans="1:16" customFormat="1" hidden="1" x14ac:dyDescent="0.2">
      <c r="A196" s="89" t="s">
        <v>1434</v>
      </c>
      <c r="B196" s="463" t="str">
        <f t="shared" ref="B196:B214" si="33">IF(ISERROR(LOOKUP(A196,TABLE,SIGNE)),"",(LOOKUP(A196,TABLE,SIGNE)))</f>
        <v>►</v>
      </c>
      <c r="C196" s="461" t="s">
        <v>4896</v>
      </c>
      <c r="D196" s="461" t="s">
        <v>4896</v>
      </c>
      <c r="E196" s="357" t="s">
        <v>1435</v>
      </c>
      <c r="F196" s="358" t="s">
        <v>4602</v>
      </c>
      <c r="G196" s="359" t="s">
        <v>2904</v>
      </c>
      <c r="H196" s="485"/>
      <c r="I196" s="359" t="str">
        <f t="shared" si="32"/>
        <v>CAH_SENIOR_TMB_BonDep</v>
      </c>
      <c r="J196" s="359" t="s">
        <v>2719</v>
      </c>
      <c r="K196" s="486" t="s">
        <v>2448</v>
      </c>
      <c r="L196" s="486" t="s">
        <v>2448</v>
      </c>
      <c r="M196" s="360" t="s">
        <v>1436</v>
      </c>
      <c r="N196" s="361"/>
      <c r="O196" s="361"/>
      <c r="P196" s="361"/>
    </row>
    <row r="197" spans="1:16" customFormat="1" hidden="1" x14ac:dyDescent="0.2">
      <c r="A197" s="89" t="s">
        <v>1437</v>
      </c>
      <c r="B197" s="463" t="str">
        <f t="shared" si="33"/>
        <v>►</v>
      </c>
      <c r="C197" s="461" t="s">
        <v>4896</v>
      </c>
      <c r="D197" s="461" t="s">
        <v>4896</v>
      </c>
      <c r="E197" s="357" t="s">
        <v>4698</v>
      </c>
      <c r="F197" s="358" t="s">
        <v>4699</v>
      </c>
      <c r="G197" s="359" t="s">
        <v>4700</v>
      </c>
      <c r="H197" s="485"/>
      <c r="I197" s="359" t="str">
        <f t="shared" si="32"/>
        <v xml:space="preserve">CAH_SENIOR_TMB_BadDep </v>
      </c>
      <c r="J197" s="359" t="s">
        <v>2719</v>
      </c>
      <c r="K197" s="486" t="s">
        <v>2448</v>
      </c>
      <c r="L197" s="486" t="s">
        <v>2448</v>
      </c>
      <c r="M197" s="360" t="s">
        <v>1438</v>
      </c>
      <c r="N197" s="361"/>
      <c r="O197" s="361"/>
      <c r="P197" s="361"/>
    </row>
    <row r="198" spans="1:16" x14ac:dyDescent="0.2">
      <c r="A198" s="89" t="s">
        <v>454</v>
      </c>
      <c r="B198" s="876" t="str">
        <f t="shared" si="33"/>
        <v>►</v>
      </c>
      <c r="C198" s="877" t="str">
        <f>IF($C$172="x","+","")</f>
        <v/>
      </c>
      <c r="D198" s="877" t="str">
        <f t="shared" ref="D198:D199" si="34">IF($D$172="x","+","")</f>
        <v/>
      </c>
      <c r="E198" s="840" t="s">
        <v>5500</v>
      </c>
      <c r="F198" s="840" t="s">
        <v>5497</v>
      </c>
      <c r="G198" s="871" t="s">
        <v>5501</v>
      </c>
      <c r="H198" s="872"/>
      <c r="I198" s="871" t="str">
        <f>IF(G198&lt;&gt;"",IF(H198&lt;&gt;"",G198&amp;" ; "&amp;IFERROR(IF(SEARCH(" ; ",G198)&gt;0,SUBSTITUTE(G198," ; ","_N  ; ")&amp;"_N"),IFERROR(IF(SEARCH(" ;",G198)&gt;0,SUBSTITUTE(G198," ;","_N  ; ")&amp;"_N"),IFERROR(IF(SEARCH(";",G198)&gt;0,SUBSTITUTE(G198,";","_N  ; ")&amp;"_N"),G198&amp;"_N"))),G198),"")</f>
        <v>CAH_SENIOR_TMB_Erreur</v>
      </c>
      <c r="J198" s="871" t="s">
        <v>2719</v>
      </c>
      <c r="K198" s="883" t="s">
        <v>2448</v>
      </c>
      <c r="L198" s="871" t="s">
        <v>2371</v>
      </c>
      <c r="M198" s="873"/>
      <c r="N198" s="874"/>
      <c r="O198" s="874" t="s">
        <v>7</v>
      </c>
      <c r="P198" s="874" t="s">
        <v>7</v>
      </c>
    </row>
    <row r="199" spans="1:16" x14ac:dyDescent="0.2">
      <c r="A199" s="89" t="s">
        <v>1439</v>
      </c>
      <c r="B199" s="876" t="str">
        <f t="shared" si="33"/>
        <v>►</v>
      </c>
      <c r="C199" s="877" t="str">
        <f>IF($C$172="x","+","")</f>
        <v/>
      </c>
      <c r="D199" s="877" t="str">
        <f t="shared" si="34"/>
        <v/>
      </c>
      <c r="E199" s="840" t="s">
        <v>1440</v>
      </c>
      <c r="F199" s="840" t="s">
        <v>4603</v>
      </c>
      <c r="G199" s="871" t="s">
        <v>2691</v>
      </c>
      <c r="H199" s="872"/>
      <c r="I199" s="871" t="str">
        <f t="shared" si="32"/>
        <v>CAH_SENIOR_TMB_TpsTot</v>
      </c>
      <c r="J199" s="871" t="s">
        <v>2719</v>
      </c>
      <c r="K199" s="883" t="s">
        <v>2448</v>
      </c>
      <c r="L199" s="871" t="s">
        <v>2372</v>
      </c>
      <c r="M199" s="873" t="s">
        <v>1441</v>
      </c>
      <c r="N199" s="874" t="s">
        <v>7</v>
      </c>
      <c r="O199" s="874" t="s">
        <v>7</v>
      </c>
      <c r="P199" s="874" t="s">
        <v>7</v>
      </c>
    </row>
    <row r="200" spans="1:16" customFormat="1" hidden="1" x14ac:dyDescent="0.2">
      <c r="A200" s="89" t="s">
        <v>454</v>
      </c>
      <c r="B200" s="463" t="str">
        <f t="shared" si="33"/>
        <v>►</v>
      </c>
      <c r="C200" s="461" t="s">
        <v>4896</v>
      </c>
      <c r="D200" s="461" t="s">
        <v>4896</v>
      </c>
      <c r="E200" s="357" t="s">
        <v>3080</v>
      </c>
      <c r="F200" s="357" t="s">
        <v>5227</v>
      </c>
      <c r="G200" s="359" t="s">
        <v>2692</v>
      </c>
      <c r="H200" s="485"/>
      <c r="I200" s="359" t="str">
        <f t="shared" si="32"/>
        <v>CAH_SENIOR_TMB_Ok</v>
      </c>
      <c r="J200" s="359" t="s">
        <v>2719</v>
      </c>
      <c r="K200" s="486" t="s">
        <v>2448</v>
      </c>
      <c r="L200" s="486" t="s">
        <v>2448</v>
      </c>
      <c r="M200" s="360" t="s">
        <v>7</v>
      </c>
      <c r="N200" s="361"/>
      <c r="O200" s="361"/>
      <c r="P200" s="361"/>
    </row>
    <row r="201" spans="1:16" x14ac:dyDescent="0.2">
      <c r="A201" s="89" t="s">
        <v>1442</v>
      </c>
      <c r="B201" s="876" t="str">
        <f t="shared" si="33"/>
        <v>►</v>
      </c>
      <c r="C201" s="877" t="str">
        <f t="shared" ref="C201:C214" si="35">IF($C$172="x","+","")</f>
        <v/>
      </c>
      <c r="D201" s="877" t="str">
        <f t="shared" ref="D201:D214" si="36">IF($D$172="x","+","")</f>
        <v/>
      </c>
      <c r="E201" s="840" t="s">
        <v>1443</v>
      </c>
      <c r="F201" s="840" t="s">
        <v>5228</v>
      </c>
      <c r="G201" s="871" t="s">
        <v>2771</v>
      </c>
      <c r="H201" s="872"/>
      <c r="I201" s="871" t="str">
        <f t="shared" si="32"/>
        <v>CAH_SENIOR_TMB_Passe</v>
      </c>
      <c r="J201" s="871" t="s">
        <v>2719</v>
      </c>
      <c r="K201" s="883" t="s">
        <v>2448</v>
      </c>
      <c r="L201" s="871" t="s">
        <v>2360</v>
      </c>
      <c r="M201" s="873"/>
      <c r="N201" s="874" t="s">
        <v>7</v>
      </c>
      <c r="O201" s="874" t="s">
        <v>7</v>
      </c>
      <c r="P201" s="874" t="s">
        <v>7</v>
      </c>
    </row>
    <row r="202" spans="1:16" x14ac:dyDescent="0.2">
      <c r="A202" s="89" t="s">
        <v>1444</v>
      </c>
      <c r="B202" s="876" t="str">
        <f t="shared" si="33"/>
        <v>&gt;</v>
      </c>
      <c r="C202" s="877" t="str">
        <f t="shared" si="35"/>
        <v/>
      </c>
      <c r="D202" s="877" t="str">
        <f t="shared" si="36"/>
        <v/>
      </c>
      <c r="E202" s="843" t="s">
        <v>1445</v>
      </c>
      <c r="F202" s="843" t="s">
        <v>4590</v>
      </c>
      <c r="G202" s="871" t="s">
        <v>2448</v>
      </c>
      <c r="H202" s="872"/>
      <c r="I202" s="871" t="str">
        <f t="shared" si="32"/>
        <v/>
      </c>
      <c r="J202" s="871"/>
      <c r="K202" s="871"/>
      <c r="L202" s="871"/>
      <c r="M202" s="873"/>
      <c r="N202" s="874" t="s">
        <v>7</v>
      </c>
      <c r="O202" s="874" t="s">
        <v>7</v>
      </c>
      <c r="P202" s="874" t="s">
        <v>7</v>
      </c>
    </row>
    <row r="203" spans="1:16" x14ac:dyDescent="0.2">
      <c r="A203" s="93" t="s">
        <v>4899</v>
      </c>
      <c r="B203" s="876" t="str">
        <f t="shared" si="33"/>
        <v>-</v>
      </c>
      <c r="C203" s="877" t="str">
        <f t="shared" si="35"/>
        <v/>
      </c>
      <c r="D203" s="877" t="str">
        <f t="shared" si="36"/>
        <v/>
      </c>
      <c r="E203" s="853" t="s">
        <v>1446</v>
      </c>
      <c r="F203" s="853" t="s">
        <v>4591</v>
      </c>
      <c r="G203" s="871" t="s">
        <v>2693</v>
      </c>
      <c r="H203" s="872"/>
      <c r="I203" s="871" t="str">
        <f t="shared" si="32"/>
        <v>CAH_SENIOR_TMB_CndPart00</v>
      </c>
      <c r="J203" s="871" t="s">
        <v>2719</v>
      </c>
      <c r="K203" s="883" t="s">
        <v>2448</v>
      </c>
      <c r="L203" s="871" t="s">
        <v>2361</v>
      </c>
      <c r="M203" s="873"/>
      <c r="N203" s="874" t="s">
        <v>7</v>
      </c>
      <c r="O203" s="874" t="s">
        <v>7</v>
      </c>
      <c r="P203" s="874" t="s">
        <v>7</v>
      </c>
    </row>
    <row r="204" spans="1:16" ht="22.5" x14ac:dyDescent="0.2">
      <c r="A204" s="93" t="s">
        <v>4899</v>
      </c>
      <c r="B204" s="876" t="str">
        <f t="shared" si="33"/>
        <v>-</v>
      </c>
      <c r="C204" s="877" t="str">
        <f t="shared" si="35"/>
        <v/>
      </c>
      <c r="D204" s="877" t="str">
        <f t="shared" si="36"/>
        <v/>
      </c>
      <c r="E204" s="853" t="s">
        <v>1550</v>
      </c>
      <c r="F204" s="853" t="s">
        <v>4592</v>
      </c>
      <c r="G204" s="871" t="s">
        <v>2694</v>
      </c>
      <c r="H204" s="872"/>
      <c r="I204" s="871" t="str">
        <f t="shared" si="32"/>
        <v>CAH_SENIOR_TMB_CndPart59</v>
      </c>
      <c r="J204" s="871" t="s">
        <v>2719</v>
      </c>
      <c r="K204" s="883" t="s">
        <v>2448</v>
      </c>
      <c r="L204" s="871" t="s">
        <v>2362</v>
      </c>
      <c r="M204" s="873"/>
      <c r="N204" s="874" t="s">
        <v>7</v>
      </c>
      <c r="O204" s="874" t="s">
        <v>7</v>
      </c>
      <c r="P204" s="874" t="s">
        <v>7</v>
      </c>
    </row>
    <row r="205" spans="1:16" x14ac:dyDescent="0.2">
      <c r="A205" s="93" t="s">
        <v>4899</v>
      </c>
      <c r="B205" s="876" t="str">
        <f t="shared" si="33"/>
        <v>-</v>
      </c>
      <c r="C205" s="877" t="str">
        <f t="shared" si="35"/>
        <v/>
      </c>
      <c r="D205" s="877" t="str">
        <f t="shared" si="36"/>
        <v/>
      </c>
      <c r="E205" s="853" t="s">
        <v>3075</v>
      </c>
      <c r="F205" s="853" t="s">
        <v>4593</v>
      </c>
      <c r="G205" s="871" t="s">
        <v>2695</v>
      </c>
      <c r="H205" s="872"/>
      <c r="I205" s="871" t="str">
        <f t="shared" si="32"/>
        <v>CAH_SENIOR_TMB_CndPart90</v>
      </c>
      <c r="J205" s="871" t="s">
        <v>2719</v>
      </c>
      <c r="K205" s="883" t="s">
        <v>2448</v>
      </c>
      <c r="L205" s="871" t="s">
        <v>2363</v>
      </c>
      <c r="M205" s="873"/>
      <c r="N205" s="874" t="s">
        <v>7</v>
      </c>
      <c r="O205" s="874" t="s">
        <v>7</v>
      </c>
      <c r="P205" s="874" t="s">
        <v>7</v>
      </c>
    </row>
    <row r="206" spans="1:16" x14ac:dyDescent="0.2">
      <c r="A206" s="93" t="s">
        <v>4899</v>
      </c>
      <c r="B206" s="876" t="str">
        <f t="shared" si="33"/>
        <v>-</v>
      </c>
      <c r="C206" s="877" t="str">
        <f t="shared" si="35"/>
        <v/>
      </c>
      <c r="D206" s="877" t="str">
        <f t="shared" si="36"/>
        <v/>
      </c>
      <c r="E206" s="853" t="s">
        <v>1447</v>
      </c>
      <c r="F206" s="853" t="s">
        <v>4594</v>
      </c>
      <c r="G206" s="871" t="s">
        <v>2696</v>
      </c>
      <c r="H206" s="872"/>
      <c r="I206" s="871" t="str">
        <f t="shared" si="32"/>
        <v>CAH_SENIOR_TMB_CndPart99</v>
      </c>
      <c r="J206" s="871" t="s">
        <v>2719</v>
      </c>
      <c r="K206" s="883" t="s">
        <v>2448</v>
      </c>
      <c r="L206" s="871" t="s">
        <v>2364</v>
      </c>
      <c r="M206" s="873"/>
      <c r="N206" s="874" t="s">
        <v>7</v>
      </c>
      <c r="O206" s="874" t="s">
        <v>7</v>
      </c>
      <c r="P206" s="874" t="s">
        <v>7</v>
      </c>
    </row>
    <row r="207" spans="1:16" x14ac:dyDescent="0.2">
      <c r="A207" s="89" t="s">
        <v>1448</v>
      </c>
      <c r="B207" s="876" t="str">
        <f t="shared" si="33"/>
        <v>&gt;</v>
      </c>
      <c r="C207" s="877" t="str">
        <f t="shared" si="35"/>
        <v/>
      </c>
      <c r="D207" s="877" t="str">
        <f t="shared" si="36"/>
        <v/>
      </c>
      <c r="E207" s="843" t="s">
        <v>1449</v>
      </c>
      <c r="F207" s="843" t="s">
        <v>4595</v>
      </c>
      <c r="G207" s="871" t="s">
        <v>2697</v>
      </c>
      <c r="H207" s="872"/>
      <c r="I207" s="871" t="str">
        <f t="shared" si="32"/>
        <v>CAH_SENIOR_TMB_MotifNon</v>
      </c>
      <c r="J207" s="871" t="s">
        <v>2719</v>
      </c>
      <c r="K207" s="883" t="s">
        <v>2448</v>
      </c>
      <c r="L207" s="871" t="s">
        <v>2370</v>
      </c>
      <c r="M207" s="873"/>
      <c r="N207" s="874" t="s">
        <v>7</v>
      </c>
      <c r="O207" s="874" t="s">
        <v>7</v>
      </c>
      <c r="P207" s="874" t="s">
        <v>7</v>
      </c>
    </row>
    <row r="208" spans="1:16" x14ac:dyDescent="0.2">
      <c r="A208" s="89"/>
      <c r="B208" s="876"/>
      <c r="C208" s="877" t="str">
        <f t="shared" si="35"/>
        <v/>
      </c>
      <c r="D208" s="877" t="str">
        <f t="shared" si="36"/>
        <v/>
      </c>
      <c r="E208" s="854" t="s">
        <v>5245</v>
      </c>
      <c r="F208" s="854" t="s">
        <v>5244</v>
      </c>
      <c r="G208" s="871"/>
      <c r="H208" s="872"/>
      <c r="I208" s="871"/>
      <c r="J208" s="871"/>
      <c r="K208" s="871"/>
      <c r="L208" s="871"/>
      <c r="M208" s="873"/>
      <c r="N208" s="874" t="s">
        <v>7</v>
      </c>
      <c r="O208" s="874" t="s">
        <v>7</v>
      </c>
      <c r="P208" s="874" t="s">
        <v>7</v>
      </c>
    </row>
    <row r="209" spans="1:16" x14ac:dyDescent="0.2">
      <c r="A209" s="89"/>
      <c r="B209" s="876"/>
      <c r="C209" s="877" t="str">
        <f t="shared" si="35"/>
        <v/>
      </c>
      <c r="D209" s="877" t="str">
        <f t="shared" si="36"/>
        <v/>
      </c>
      <c r="E209" s="854" t="s">
        <v>1377</v>
      </c>
      <c r="F209" s="854" t="s">
        <v>4596</v>
      </c>
      <c r="G209" s="871"/>
      <c r="H209" s="872"/>
      <c r="I209" s="871"/>
      <c r="J209" s="871"/>
      <c r="K209" s="871"/>
      <c r="L209" s="871"/>
      <c r="M209" s="873"/>
      <c r="N209" s="874" t="s">
        <v>7</v>
      </c>
      <c r="O209" s="874" t="s">
        <v>7</v>
      </c>
      <c r="P209" s="874" t="s">
        <v>7</v>
      </c>
    </row>
    <row r="210" spans="1:16" x14ac:dyDescent="0.2">
      <c r="A210" s="94" t="s">
        <v>4899</v>
      </c>
      <c r="B210" s="876" t="str">
        <f t="shared" si="33"/>
        <v>-</v>
      </c>
      <c r="C210" s="877" t="str">
        <f t="shared" si="35"/>
        <v/>
      </c>
      <c r="D210" s="877" t="str">
        <f t="shared" si="36"/>
        <v/>
      </c>
      <c r="E210" s="854" t="s">
        <v>5229</v>
      </c>
      <c r="F210" s="854" t="s">
        <v>5230</v>
      </c>
      <c r="G210" s="871" t="s">
        <v>2448</v>
      </c>
      <c r="H210" s="872"/>
      <c r="I210" s="871" t="str">
        <f t="shared" si="32"/>
        <v/>
      </c>
      <c r="J210" s="871"/>
      <c r="K210" s="871"/>
      <c r="L210" s="871"/>
      <c r="M210" s="873"/>
      <c r="N210" s="874" t="s">
        <v>7</v>
      </c>
      <c r="O210" s="874" t="s">
        <v>7</v>
      </c>
      <c r="P210" s="874" t="s">
        <v>7</v>
      </c>
    </row>
    <row r="211" spans="1:16" x14ac:dyDescent="0.2">
      <c r="A211" s="94" t="s">
        <v>4899</v>
      </c>
      <c r="B211" s="876" t="str">
        <f t="shared" si="33"/>
        <v>-</v>
      </c>
      <c r="C211" s="877" t="str">
        <f t="shared" si="35"/>
        <v/>
      </c>
      <c r="D211" s="877" t="str">
        <f t="shared" si="36"/>
        <v/>
      </c>
      <c r="E211" s="854" t="s">
        <v>1379</v>
      </c>
      <c r="F211" s="854" t="s">
        <v>4597</v>
      </c>
      <c r="G211" s="871" t="s">
        <v>2448</v>
      </c>
      <c r="H211" s="872"/>
      <c r="I211" s="871" t="str">
        <f t="shared" si="32"/>
        <v/>
      </c>
      <c r="J211" s="871"/>
      <c r="K211" s="871"/>
      <c r="L211" s="871"/>
      <c r="M211" s="873"/>
      <c r="N211" s="874" t="s">
        <v>7</v>
      </c>
      <c r="O211" s="874" t="s">
        <v>7</v>
      </c>
      <c r="P211" s="874" t="s">
        <v>7</v>
      </c>
    </row>
    <row r="212" spans="1:16" x14ac:dyDescent="0.2">
      <c r="A212" s="94" t="s">
        <v>4899</v>
      </c>
      <c r="B212" s="876" t="str">
        <f t="shared" si="33"/>
        <v>-</v>
      </c>
      <c r="C212" s="877" t="str">
        <f t="shared" si="35"/>
        <v/>
      </c>
      <c r="D212" s="877" t="str">
        <f t="shared" si="36"/>
        <v/>
      </c>
      <c r="E212" s="854" t="s">
        <v>3075</v>
      </c>
      <c r="F212" s="854" t="s">
        <v>4598</v>
      </c>
      <c r="G212" s="871" t="s">
        <v>2448</v>
      </c>
      <c r="H212" s="872"/>
      <c r="I212" s="871" t="str">
        <f t="shared" si="32"/>
        <v/>
      </c>
      <c r="J212" s="871"/>
      <c r="K212" s="871"/>
      <c r="L212" s="871"/>
      <c r="M212" s="873"/>
      <c r="N212" s="874" t="s">
        <v>7</v>
      </c>
      <c r="O212" s="874" t="s">
        <v>7</v>
      </c>
      <c r="P212" s="874" t="s">
        <v>7</v>
      </c>
    </row>
    <row r="213" spans="1:16" x14ac:dyDescent="0.2">
      <c r="A213" s="94" t="s">
        <v>4899</v>
      </c>
      <c r="B213" s="876" t="str">
        <f t="shared" si="33"/>
        <v>-</v>
      </c>
      <c r="C213" s="877" t="str">
        <f t="shared" si="35"/>
        <v/>
      </c>
      <c r="D213" s="877" t="str">
        <f t="shared" si="36"/>
        <v/>
      </c>
      <c r="E213" s="854" t="s">
        <v>3076</v>
      </c>
      <c r="F213" s="854" t="s">
        <v>5231</v>
      </c>
      <c r="G213" s="871" t="s">
        <v>2448</v>
      </c>
      <c r="H213" s="872"/>
      <c r="I213" s="871" t="str">
        <f t="shared" si="32"/>
        <v/>
      </c>
      <c r="J213" s="871"/>
      <c r="K213" s="871"/>
      <c r="L213" s="871"/>
      <c r="M213" s="873"/>
      <c r="N213" s="874" t="s">
        <v>7</v>
      </c>
      <c r="O213" s="874" t="s">
        <v>7</v>
      </c>
      <c r="P213" s="874" t="s">
        <v>7</v>
      </c>
    </row>
    <row r="214" spans="1:16" x14ac:dyDescent="0.2">
      <c r="A214" s="94" t="s">
        <v>4899</v>
      </c>
      <c r="B214" s="876" t="str">
        <f t="shared" si="33"/>
        <v>-</v>
      </c>
      <c r="C214" s="877" t="str">
        <f t="shared" si="35"/>
        <v/>
      </c>
      <c r="D214" s="877" t="str">
        <f t="shared" si="36"/>
        <v/>
      </c>
      <c r="E214" s="854" t="s">
        <v>108</v>
      </c>
      <c r="F214" s="854" t="s">
        <v>3203</v>
      </c>
      <c r="G214" s="871" t="s">
        <v>2448</v>
      </c>
      <c r="H214" s="872"/>
      <c r="I214" s="871" t="str">
        <f t="shared" si="32"/>
        <v/>
      </c>
      <c r="J214" s="871"/>
      <c r="K214" s="871"/>
      <c r="L214" s="871"/>
      <c r="M214" s="873"/>
      <c r="N214" s="874" t="s">
        <v>7</v>
      </c>
      <c r="O214" s="874" t="s">
        <v>7</v>
      </c>
      <c r="P214" s="874" t="s">
        <v>7</v>
      </c>
    </row>
    <row r="215" spans="1:16" s="875" customFormat="1" ht="15.75" x14ac:dyDescent="0.2">
      <c r="A215" s="90" t="s">
        <v>10</v>
      </c>
      <c r="B215" s="869" t="str">
        <f t="shared" ref="B215:B222" si="37">IF(ISERROR(LOOKUP(A215,TABLE,SIGNE)),"",(LOOKUP(A215,TABLE,SIGNE)))</f>
        <v>◄►</v>
      </c>
      <c r="C215" s="870"/>
      <c r="D215" s="870"/>
      <c r="E215" s="841" t="s">
        <v>4924</v>
      </c>
      <c r="F215" s="841" t="s">
        <v>4925</v>
      </c>
      <c r="G215" s="841" t="s">
        <v>2448</v>
      </c>
      <c r="H215" s="841"/>
      <c r="I215" s="841" t="str">
        <f t="shared" si="32"/>
        <v/>
      </c>
      <c r="J215" s="841"/>
      <c r="K215" s="841"/>
      <c r="L215" s="841"/>
      <c r="M215" s="842"/>
      <c r="N215" s="842"/>
      <c r="O215" s="842"/>
      <c r="P215" s="842"/>
    </row>
    <row r="216" spans="1:16" customFormat="1" hidden="1" x14ac:dyDescent="0.2">
      <c r="A216" s="88" t="s">
        <v>1450</v>
      </c>
      <c r="B216" s="463" t="str">
        <f t="shared" si="37"/>
        <v>►</v>
      </c>
      <c r="C216" s="461" t="s">
        <v>4896</v>
      </c>
      <c r="D216" s="461" t="s">
        <v>4896</v>
      </c>
      <c r="E216" s="357" t="s">
        <v>1451</v>
      </c>
      <c r="F216" s="358" t="s">
        <v>4517</v>
      </c>
      <c r="G216" s="359" t="s">
        <v>2447</v>
      </c>
      <c r="H216" s="485"/>
      <c r="I216" s="359" t="str">
        <f t="shared" si="32"/>
        <v>CAH_SENIOR_id</v>
      </c>
      <c r="J216" s="359" t="s">
        <v>2719</v>
      </c>
      <c r="K216" s="359" t="s">
        <v>2330</v>
      </c>
      <c r="L216" s="359" t="s">
        <v>2260</v>
      </c>
      <c r="M216" s="360"/>
      <c r="N216" s="361"/>
      <c r="O216" s="361"/>
      <c r="P216" s="361"/>
    </row>
    <row r="217" spans="1:16" customFormat="1" hidden="1" x14ac:dyDescent="0.2">
      <c r="A217" s="88" t="s">
        <v>1452</v>
      </c>
      <c r="B217" s="463" t="str">
        <f t="shared" si="37"/>
        <v>►</v>
      </c>
      <c r="C217" s="461" t="s">
        <v>4896</v>
      </c>
      <c r="D217" s="461" t="s">
        <v>4896</v>
      </c>
      <c r="E217" s="357" t="s">
        <v>3077</v>
      </c>
      <c r="F217" s="358" t="s">
        <v>4519</v>
      </c>
      <c r="G217" s="486" t="s">
        <v>2448</v>
      </c>
      <c r="H217" s="486" t="s">
        <v>2448</v>
      </c>
      <c r="I217" s="486" t="s">
        <v>2448</v>
      </c>
      <c r="J217" s="486" t="s">
        <v>2448</v>
      </c>
      <c r="K217" s="359" t="s">
        <v>2330</v>
      </c>
      <c r="L217" s="359" t="s">
        <v>2262</v>
      </c>
      <c r="M217" s="360"/>
      <c r="N217" s="361"/>
      <c r="O217" s="361"/>
      <c r="P217" s="361"/>
    </row>
    <row r="218" spans="1:16" s="8" customFormat="1" hidden="1" x14ac:dyDescent="0.2">
      <c r="A218" s="91" t="s">
        <v>1453</v>
      </c>
      <c r="B218" s="463" t="str">
        <f t="shared" si="37"/>
        <v>!</v>
      </c>
      <c r="C218" s="461" t="s">
        <v>4896</v>
      </c>
      <c r="D218" s="461" t="s">
        <v>4896</v>
      </c>
      <c r="E218" s="488" t="s">
        <v>3068</v>
      </c>
      <c r="F218" s="489" t="s">
        <v>2039</v>
      </c>
      <c r="G218" s="359" t="s">
        <v>2448</v>
      </c>
      <c r="H218" s="359" t="s">
        <v>2448</v>
      </c>
      <c r="I218" s="359" t="s">
        <v>2448</v>
      </c>
      <c r="J218" s="359" t="s">
        <v>2448</v>
      </c>
      <c r="K218" s="490"/>
      <c r="L218" s="359" t="s">
        <v>2448</v>
      </c>
      <c r="M218" s="360" t="s">
        <v>1454</v>
      </c>
      <c r="N218" s="361"/>
      <c r="O218" s="499"/>
      <c r="P218" s="499"/>
    </row>
    <row r="219" spans="1:16" customFormat="1" hidden="1" x14ac:dyDescent="0.2">
      <c r="A219" s="89" t="s">
        <v>1455</v>
      </c>
      <c r="B219" s="463" t="str">
        <f t="shared" si="37"/>
        <v>►</v>
      </c>
      <c r="C219" s="461" t="s">
        <v>4896</v>
      </c>
      <c r="D219" s="461" t="s">
        <v>4896</v>
      </c>
      <c r="E219" s="357" t="s">
        <v>4604</v>
      </c>
      <c r="F219" s="358" t="s">
        <v>4605</v>
      </c>
      <c r="G219" s="359" t="s">
        <v>2899</v>
      </c>
      <c r="H219" s="485"/>
      <c r="I219" s="359" t="str">
        <f t="shared" si="32"/>
        <v>CAH_SENIOR_WEC_ScoreR</v>
      </c>
      <c r="J219" s="359" t="s">
        <v>2719</v>
      </c>
      <c r="K219" s="486" t="s">
        <v>2448</v>
      </c>
      <c r="L219" s="486" t="s">
        <v>2448</v>
      </c>
      <c r="M219" s="360" t="s">
        <v>1456</v>
      </c>
      <c r="N219" s="361"/>
      <c r="O219" s="361"/>
      <c r="P219" s="361"/>
    </row>
    <row r="220" spans="1:16" x14ac:dyDescent="0.2">
      <c r="A220" s="89" t="s">
        <v>454</v>
      </c>
      <c r="B220" s="876" t="str">
        <f t="shared" si="37"/>
        <v>►</v>
      </c>
      <c r="C220" s="877" t="str">
        <f t="shared" ref="C220:C237" si="38">IF($C$215="x","+","")</f>
        <v/>
      </c>
      <c r="D220" s="877" t="str">
        <f>IF($D$215="x","+","")</f>
        <v/>
      </c>
      <c r="E220" s="847" t="s">
        <v>3069</v>
      </c>
      <c r="F220" s="847" t="s">
        <v>2776</v>
      </c>
      <c r="G220" s="871"/>
      <c r="H220" s="872"/>
      <c r="I220" s="871" t="str">
        <f t="shared" si="32"/>
        <v/>
      </c>
      <c r="J220" s="871"/>
      <c r="K220" s="871"/>
      <c r="L220" s="871"/>
      <c r="M220" s="873"/>
      <c r="N220" s="874" t="s">
        <v>7</v>
      </c>
      <c r="O220" s="874" t="s">
        <v>7</v>
      </c>
      <c r="P220" s="874" t="s">
        <v>7</v>
      </c>
    </row>
    <row r="221" spans="1:16" x14ac:dyDescent="0.2">
      <c r="A221" s="89" t="s">
        <v>454</v>
      </c>
      <c r="B221" s="876" t="str">
        <f t="shared" si="37"/>
        <v>►</v>
      </c>
      <c r="C221" s="877" t="str">
        <f t="shared" si="38"/>
        <v/>
      </c>
      <c r="D221" s="877" t="str">
        <f>IF($D$215="x","+","")</f>
        <v/>
      </c>
      <c r="E221" s="840" t="s">
        <v>4604</v>
      </c>
      <c r="F221" s="840" t="s">
        <v>4605</v>
      </c>
      <c r="G221" s="871" t="s">
        <v>2898</v>
      </c>
      <c r="H221" s="872"/>
      <c r="I221" s="871" t="str">
        <f t="shared" si="32"/>
        <v>CAH_SENIOR_WEC_ScoreIV</v>
      </c>
      <c r="J221" s="871" t="s">
        <v>2719</v>
      </c>
      <c r="K221" s="871" t="s">
        <v>2330</v>
      </c>
      <c r="L221" s="871" t="s">
        <v>2331</v>
      </c>
      <c r="M221" s="873"/>
      <c r="N221" s="874" t="s">
        <v>7</v>
      </c>
      <c r="O221" s="874" t="s">
        <v>7</v>
      </c>
      <c r="P221" s="874" t="s">
        <v>7</v>
      </c>
    </row>
    <row r="222" spans="1:16" customFormat="1" hidden="1" x14ac:dyDescent="0.2">
      <c r="A222" s="89" t="s">
        <v>454</v>
      </c>
      <c r="B222" s="463" t="str">
        <f t="shared" si="37"/>
        <v>►</v>
      </c>
      <c r="C222" s="461" t="s">
        <v>4896</v>
      </c>
      <c r="D222" s="461" t="s">
        <v>4896</v>
      </c>
      <c r="E222" s="357" t="s">
        <v>1457</v>
      </c>
      <c r="F222" s="358" t="s">
        <v>4606</v>
      </c>
      <c r="G222" s="486" t="s">
        <v>2448</v>
      </c>
      <c r="H222" s="486" t="s">
        <v>2448</v>
      </c>
      <c r="I222" s="486" t="s">
        <v>2448</v>
      </c>
      <c r="J222" s="486" t="s">
        <v>2448</v>
      </c>
      <c r="K222" s="359" t="s">
        <v>2330</v>
      </c>
      <c r="L222" s="359" t="s">
        <v>2332</v>
      </c>
      <c r="M222" s="360"/>
      <c r="N222" s="361" t="s">
        <v>7</v>
      </c>
      <c r="O222" s="361" t="s">
        <v>7</v>
      </c>
      <c r="P222" s="361" t="s">
        <v>7</v>
      </c>
    </row>
    <row r="223" spans="1:16" customFormat="1" hidden="1" x14ac:dyDescent="0.2">
      <c r="A223" s="89" t="s">
        <v>454</v>
      </c>
      <c r="B223" s="463" t="str">
        <f t="shared" ref="B223:B237" si="39">IF(ISERROR(LOOKUP(A223,TABLE,SIGNE)),"",(LOOKUP(A223,TABLE,SIGNE)))</f>
        <v>►</v>
      </c>
      <c r="C223" s="461" t="s">
        <v>4896</v>
      </c>
      <c r="D223" s="461" t="s">
        <v>4896</v>
      </c>
      <c r="E223" s="357" t="s">
        <v>3080</v>
      </c>
      <c r="F223" s="357" t="s">
        <v>5227</v>
      </c>
      <c r="G223" s="359" t="s">
        <v>2698</v>
      </c>
      <c r="H223" s="485"/>
      <c r="I223" s="359" t="str">
        <f t="shared" si="32"/>
        <v>CAH_SENIOR_WEC_Ok</v>
      </c>
      <c r="J223" s="359" t="s">
        <v>2719</v>
      </c>
      <c r="K223" s="486" t="s">
        <v>2448</v>
      </c>
      <c r="L223" s="486" t="s">
        <v>2448</v>
      </c>
      <c r="M223" s="360" t="s">
        <v>7</v>
      </c>
      <c r="N223" s="361"/>
      <c r="O223" s="361"/>
      <c r="P223" s="361"/>
    </row>
    <row r="224" spans="1:16" x14ac:dyDescent="0.2">
      <c r="A224" s="89" t="s">
        <v>1458</v>
      </c>
      <c r="B224" s="876" t="str">
        <f t="shared" si="39"/>
        <v>►</v>
      </c>
      <c r="C224" s="877" t="str">
        <f t="shared" si="38"/>
        <v/>
      </c>
      <c r="D224" s="877" t="str">
        <f t="shared" ref="D224:D237" si="40">IF($D$215="x","+","")</f>
        <v/>
      </c>
      <c r="E224" s="840" t="s">
        <v>1459</v>
      </c>
      <c r="F224" s="840" t="s">
        <v>5228</v>
      </c>
      <c r="G224" s="871" t="s">
        <v>2772</v>
      </c>
      <c r="H224" s="872"/>
      <c r="I224" s="871" t="str">
        <f t="shared" si="32"/>
        <v>CAH_SENIOR_WEC_Passe</v>
      </c>
      <c r="J224" s="871" t="s">
        <v>2719</v>
      </c>
      <c r="K224" s="871" t="s">
        <v>2330</v>
      </c>
      <c r="L224" s="871" t="s">
        <v>2323</v>
      </c>
      <c r="M224" s="873"/>
      <c r="N224" s="874" t="s">
        <v>7</v>
      </c>
      <c r="O224" s="874" t="s">
        <v>7</v>
      </c>
      <c r="P224" s="874" t="s">
        <v>7</v>
      </c>
    </row>
    <row r="225" spans="1:16" x14ac:dyDescent="0.2">
      <c r="A225" s="89" t="s">
        <v>1460</v>
      </c>
      <c r="B225" s="876" t="str">
        <f t="shared" si="39"/>
        <v>&gt;</v>
      </c>
      <c r="C225" s="877" t="str">
        <f t="shared" si="38"/>
        <v/>
      </c>
      <c r="D225" s="877" t="str">
        <f t="shared" si="40"/>
        <v/>
      </c>
      <c r="E225" s="843" t="s">
        <v>1461</v>
      </c>
      <c r="F225" s="843" t="s">
        <v>4590</v>
      </c>
      <c r="G225" s="871" t="s">
        <v>2448</v>
      </c>
      <c r="H225" s="872"/>
      <c r="I225" s="871" t="str">
        <f t="shared" ref="I225" si="41">IF(G225&lt;&gt;"",IF(H225&lt;&gt;"",G225&amp;" ; "&amp;IFERROR(IF(SEARCH(" ; ",G225)&gt;0,SUBSTITUTE(G225," ; ","_N  ; ")&amp;"_N"),IFERROR(IF(SEARCH(" ;",G225)&gt;0,SUBSTITUTE(G225," ;","_N  ; ")&amp;"_N"),IFERROR(IF(SEARCH(";",G225)&gt;0,SUBSTITUTE(G225,";","_N  ; ")&amp;"_N"),G225&amp;"_N"))),G225),"")</f>
        <v/>
      </c>
      <c r="J225" s="871"/>
      <c r="K225" s="871"/>
      <c r="L225" s="871"/>
      <c r="M225" s="873"/>
      <c r="N225" s="874" t="s">
        <v>7</v>
      </c>
      <c r="O225" s="874" t="s">
        <v>7</v>
      </c>
      <c r="P225" s="874" t="s">
        <v>7</v>
      </c>
    </row>
    <row r="226" spans="1:16" x14ac:dyDescent="0.2">
      <c r="A226" s="93" t="s">
        <v>112</v>
      </c>
      <c r="B226" s="876" t="str">
        <f t="shared" si="39"/>
        <v>-</v>
      </c>
      <c r="C226" s="877" t="str">
        <f t="shared" si="38"/>
        <v/>
      </c>
      <c r="D226" s="877" t="str">
        <f t="shared" si="40"/>
        <v/>
      </c>
      <c r="E226" s="853" t="s">
        <v>1462</v>
      </c>
      <c r="F226" s="853" t="s">
        <v>4591</v>
      </c>
      <c r="G226" s="871" t="s">
        <v>2699</v>
      </c>
      <c r="H226" s="872"/>
      <c r="I226" s="871" t="str">
        <f t="shared" si="32"/>
        <v>CAH_SENIOR_WEC_CndPart00</v>
      </c>
      <c r="J226" s="871" t="s">
        <v>2719</v>
      </c>
      <c r="K226" s="871" t="s">
        <v>2330</v>
      </c>
      <c r="L226" s="871" t="s">
        <v>2324</v>
      </c>
      <c r="M226" s="873"/>
      <c r="N226" s="874" t="s">
        <v>7</v>
      </c>
      <c r="O226" s="874" t="s">
        <v>7</v>
      </c>
      <c r="P226" s="874" t="s">
        <v>7</v>
      </c>
    </row>
    <row r="227" spans="1:16" ht="22.5" x14ac:dyDescent="0.2">
      <c r="A227" s="93" t="s">
        <v>112</v>
      </c>
      <c r="B227" s="876" t="str">
        <f t="shared" si="39"/>
        <v>-</v>
      </c>
      <c r="C227" s="877" t="str">
        <f t="shared" si="38"/>
        <v/>
      </c>
      <c r="D227" s="877" t="str">
        <f t="shared" si="40"/>
        <v/>
      </c>
      <c r="E227" s="853" t="s">
        <v>1550</v>
      </c>
      <c r="F227" s="853" t="s">
        <v>4592</v>
      </c>
      <c r="G227" s="871" t="s">
        <v>2700</v>
      </c>
      <c r="H227" s="872"/>
      <c r="I227" s="871" t="str">
        <f t="shared" si="32"/>
        <v>CAH_SENIOR_WEC_CndPart59</v>
      </c>
      <c r="J227" s="871" t="s">
        <v>2719</v>
      </c>
      <c r="K227" s="871" t="s">
        <v>2330</v>
      </c>
      <c r="L227" s="871" t="s">
        <v>2325</v>
      </c>
      <c r="M227" s="873"/>
      <c r="N227" s="874" t="s">
        <v>7</v>
      </c>
      <c r="O227" s="874" t="s">
        <v>7</v>
      </c>
      <c r="P227" s="874" t="s">
        <v>7</v>
      </c>
    </row>
    <row r="228" spans="1:16" x14ac:dyDescent="0.2">
      <c r="A228" s="93" t="s">
        <v>112</v>
      </c>
      <c r="B228" s="876" t="str">
        <f t="shared" si="39"/>
        <v>-</v>
      </c>
      <c r="C228" s="877" t="str">
        <f t="shared" si="38"/>
        <v/>
      </c>
      <c r="D228" s="877" t="str">
        <f t="shared" si="40"/>
        <v/>
      </c>
      <c r="E228" s="853" t="s">
        <v>3075</v>
      </c>
      <c r="F228" s="853" t="s">
        <v>4593</v>
      </c>
      <c r="G228" s="871" t="s">
        <v>2701</v>
      </c>
      <c r="H228" s="872"/>
      <c r="I228" s="871" t="str">
        <f t="shared" si="32"/>
        <v>CAH_SENIOR_WEC_CndPart90</v>
      </c>
      <c r="J228" s="871" t="s">
        <v>2719</v>
      </c>
      <c r="K228" s="871" t="s">
        <v>2330</v>
      </c>
      <c r="L228" s="871" t="s">
        <v>2326</v>
      </c>
      <c r="M228" s="873"/>
      <c r="N228" s="874" t="s">
        <v>7</v>
      </c>
      <c r="O228" s="874" t="s">
        <v>7</v>
      </c>
      <c r="P228" s="874" t="s">
        <v>7</v>
      </c>
    </row>
    <row r="229" spans="1:16" x14ac:dyDescent="0.2">
      <c r="A229" s="93" t="s">
        <v>112</v>
      </c>
      <c r="B229" s="876" t="str">
        <f t="shared" si="39"/>
        <v>-</v>
      </c>
      <c r="C229" s="877" t="str">
        <f t="shared" si="38"/>
        <v/>
      </c>
      <c r="D229" s="877" t="str">
        <f t="shared" si="40"/>
        <v/>
      </c>
      <c r="E229" s="853" t="s">
        <v>1463</v>
      </c>
      <c r="F229" s="853" t="s">
        <v>4594</v>
      </c>
      <c r="G229" s="871" t="s">
        <v>2702</v>
      </c>
      <c r="H229" s="872"/>
      <c r="I229" s="871" t="str">
        <f t="shared" si="32"/>
        <v>CAH_SENIOR_WEC_CndPart99</v>
      </c>
      <c r="J229" s="871" t="s">
        <v>2719</v>
      </c>
      <c r="K229" s="871" t="s">
        <v>2330</v>
      </c>
      <c r="L229" s="871" t="s">
        <v>2327</v>
      </c>
      <c r="M229" s="873"/>
      <c r="N229" s="874" t="s">
        <v>7</v>
      </c>
      <c r="O229" s="874" t="s">
        <v>7</v>
      </c>
      <c r="P229" s="874" t="s">
        <v>7</v>
      </c>
    </row>
    <row r="230" spans="1:16" x14ac:dyDescent="0.2">
      <c r="A230" s="89" t="s">
        <v>1464</v>
      </c>
      <c r="B230" s="876" t="str">
        <f t="shared" si="39"/>
        <v>&gt;</v>
      </c>
      <c r="C230" s="877" t="str">
        <f t="shared" si="38"/>
        <v/>
      </c>
      <c r="D230" s="877" t="str">
        <f t="shared" si="40"/>
        <v/>
      </c>
      <c r="E230" s="843" t="s">
        <v>1374</v>
      </c>
      <c r="F230" s="843" t="s">
        <v>4595</v>
      </c>
      <c r="G230" s="871" t="s">
        <v>2703</v>
      </c>
      <c r="H230" s="872"/>
      <c r="I230" s="871" t="str">
        <f t="shared" si="32"/>
        <v>CAH_SENIOR_WEC_MotifNon</v>
      </c>
      <c r="J230" s="871" t="s">
        <v>2719</v>
      </c>
      <c r="K230" s="871" t="s">
        <v>2330</v>
      </c>
      <c r="L230" s="871" t="s">
        <v>2334</v>
      </c>
      <c r="M230" s="873"/>
      <c r="N230" s="874" t="s">
        <v>7</v>
      </c>
      <c r="O230" s="874" t="s">
        <v>7</v>
      </c>
      <c r="P230" s="874" t="s">
        <v>7</v>
      </c>
    </row>
    <row r="231" spans="1:16" x14ac:dyDescent="0.2">
      <c r="A231" s="89"/>
      <c r="B231" s="876"/>
      <c r="C231" s="877" t="str">
        <f t="shared" si="38"/>
        <v/>
      </c>
      <c r="D231" s="877" t="str">
        <f t="shared" si="40"/>
        <v/>
      </c>
      <c r="E231" s="854" t="s">
        <v>5245</v>
      </c>
      <c r="F231" s="854" t="s">
        <v>5244</v>
      </c>
      <c r="G231" s="871"/>
      <c r="H231" s="872"/>
      <c r="I231" s="871"/>
      <c r="J231" s="871"/>
      <c r="K231" s="871"/>
      <c r="L231" s="871"/>
      <c r="M231" s="873"/>
      <c r="N231" s="874" t="s">
        <v>7</v>
      </c>
      <c r="O231" s="874" t="s">
        <v>7</v>
      </c>
      <c r="P231" s="874" t="s">
        <v>7</v>
      </c>
    </row>
    <row r="232" spans="1:16" x14ac:dyDescent="0.2">
      <c r="A232" s="89"/>
      <c r="B232" s="876"/>
      <c r="C232" s="877" t="str">
        <f t="shared" si="38"/>
        <v/>
      </c>
      <c r="D232" s="877" t="str">
        <f t="shared" si="40"/>
        <v/>
      </c>
      <c r="E232" s="854" t="s">
        <v>1377</v>
      </c>
      <c r="F232" s="854" t="s">
        <v>4596</v>
      </c>
      <c r="G232" s="871"/>
      <c r="H232" s="872"/>
      <c r="I232" s="871"/>
      <c r="J232" s="871"/>
      <c r="K232" s="871"/>
      <c r="L232" s="871"/>
      <c r="M232" s="873"/>
      <c r="N232" s="874" t="s">
        <v>7</v>
      </c>
      <c r="O232" s="874" t="s">
        <v>7</v>
      </c>
      <c r="P232" s="874" t="s">
        <v>7</v>
      </c>
    </row>
    <row r="233" spans="1:16" x14ac:dyDescent="0.2">
      <c r="A233" s="94" t="s">
        <v>112</v>
      </c>
      <c r="B233" s="876" t="str">
        <f t="shared" si="39"/>
        <v>-</v>
      </c>
      <c r="C233" s="877" t="str">
        <f t="shared" si="38"/>
        <v/>
      </c>
      <c r="D233" s="877" t="str">
        <f t="shared" si="40"/>
        <v/>
      </c>
      <c r="E233" s="854" t="s">
        <v>5229</v>
      </c>
      <c r="F233" s="854" t="s">
        <v>5230</v>
      </c>
      <c r="G233" s="871" t="s">
        <v>2448</v>
      </c>
      <c r="H233" s="872"/>
      <c r="I233" s="871" t="str">
        <f t="shared" si="32"/>
        <v/>
      </c>
      <c r="J233" s="871"/>
      <c r="K233" s="887"/>
      <c r="L233" s="871"/>
      <c r="M233" s="873"/>
      <c r="N233" s="874" t="s">
        <v>7</v>
      </c>
      <c r="O233" s="874" t="s">
        <v>7</v>
      </c>
      <c r="P233" s="874" t="s">
        <v>7</v>
      </c>
    </row>
    <row r="234" spans="1:16" x14ac:dyDescent="0.2">
      <c r="A234" s="94" t="s">
        <v>112</v>
      </c>
      <c r="B234" s="876" t="str">
        <f t="shared" si="39"/>
        <v>-</v>
      </c>
      <c r="C234" s="877" t="str">
        <f t="shared" si="38"/>
        <v/>
      </c>
      <c r="D234" s="877" t="str">
        <f t="shared" si="40"/>
        <v/>
      </c>
      <c r="E234" s="854" t="s">
        <v>1379</v>
      </c>
      <c r="F234" s="854" t="s">
        <v>4597</v>
      </c>
      <c r="G234" s="871" t="s">
        <v>2448</v>
      </c>
      <c r="H234" s="872"/>
      <c r="I234" s="871" t="str">
        <f t="shared" si="32"/>
        <v/>
      </c>
      <c r="J234" s="871"/>
      <c r="K234" s="887"/>
      <c r="L234" s="871"/>
      <c r="M234" s="873"/>
      <c r="N234" s="874" t="s">
        <v>7</v>
      </c>
      <c r="O234" s="874" t="s">
        <v>7</v>
      </c>
      <c r="P234" s="874" t="s">
        <v>7</v>
      </c>
    </row>
    <row r="235" spans="1:16" x14ac:dyDescent="0.2">
      <c r="A235" s="94" t="s">
        <v>112</v>
      </c>
      <c r="B235" s="876" t="str">
        <f t="shared" si="39"/>
        <v>-</v>
      </c>
      <c r="C235" s="877" t="str">
        <f t="shared" si="38"/>
        <v/>
      </c>
      <c r="D235" s="877" t="str">
        <f t="shared" si="40"/>
        <v/>
      </c>
      <c r="E235" s="854" t="s">
        <v>3075</v>
      </c>
      <c r="F235" s="854" t="s">
        <v>4598</v>
      </c>
      <c r="G235" s="871" t="s">
        <v>2448</v>
      </c>
      <c r="H235" s="872"/>
      <c r="I235" s="871" t="str">
        <f t="shared" si="32"/>
        <v/>
      </c>
      <c r="J235" s="871"/>
      <c r="K235" s="887"/>
      <c r="L235" s="871"/>
      <c r="M235" s="873"/>
      <c r="N235" s="874" t="s">
        <v>7</v>
      </c>
      <c r="O235" s="874" t="s">
        <v>7</v>
      </c>
      <c r="P235" s="874" t="s">
        <v>7</v>
      </c>
    </row>
    <row r="236" spans="1:16" x14ac:dyDescent="0.2">
      <c r="A236" s="94" t="s">
        <v>112</v>
      </c>
      <c r="B236" s="876" t="str">
        <f t="shared" si="39"/>
        <v>-</v>
      </c>
      <c r="C236" s="877" t="str">
        <f t="shared" si="38"/>
        <v/>
      </c>
      <c r="D236" s="877" t="str">
        <f t="shared" si="40"/>
        <v/>
      </c>
      <c r="E236" s="854" t="s">
        <v>3076</v>
      </c>
      <c r="F236" s="854" t="s">
        <v>5231</v>
      </c>
      <c r="G236" s="871" t="s">
        <v>2448</v>
      </c>
      <c r="H236" s="872"/>
      <c r="I236" s="871" t="str">
        <f t="shared" si="32"/>
        <v/>
      </c>
      <c r="J236" s="871"/>
      <c r="K236" s="887"/>
      <c r="L236" s="871"/>
      <c r="M236" s="873"/>
      <c r="N236" s="874" t="s">
        <v>7</v>
      </c>
      <c r="O236" s="874" t="s">
        <v>7</v>
      </c>
      <c r="P236" s="874" t="s">
        <v>7</v>
      </c>
    </row>
    <row r="237" spans="1:16" x14ac:dyDescent="0.2">
      <c r="A237" s="94" t="s">
        <v>112</v>
      </c>
      <c r="B237" s="876" t="str">
        <f t="shared" si="39"/>
        <v>-</v>
      </c>
      <c r="C237" s="877" t="str">
        <f t="shared" si="38"/>
        <v/>
      </c>
      <c r="D237" s="877" t="str">
        <f t="shared" si="40"/>
        <v/>
      </c>
      <c r="E237" s="854" t="s">
        <v>108</v>
      </c>
      <c r="F237" s="854" t="s">
        <v>3203</v>
      </c>
      <c r="G237" s="871" t="s">
        <v>2448</v>
      </c>
      <c r="H237" s="872"/>
      <c r="I237" s="871" t="str">
        <f t="shared" si="32"/>
        <v/>
      </c>
      <c r="J237" s="871"/>
      <c r="K237" s="887"/>
      <c r="L237" s="871"/>
      <c r="M237" s="873"/>
      <c r="N237" s="874" t="s">
        <v>7</v>
      </c>
      <c r="O237" s="874" t="s">
        <v>7</v>
      </c>
      <c r="P237" s="874" t="s">
        <v>7</v>
      </c>
    </row>
    <row r="238" spans="1:16" s="875" customFormat="1" ht="15.75" x14ac:dyDescent="0.2">
      <c r="A238" s="90" t="s">
        <v>10</v>
      </c>
      <c r="B238" s="869" t="str">
        <f t="shared" ref="B238:B269" si="42">IF(ISERROR(LOOKUP(A238,TABLE,SIGNE)),"",(LOOKUP(A238,TABLE,SIGNE)))</f>
        <v>◄►</v>
      </c>
      <c r="C238" s="870"/>
      <c r="D238" s="870"/>
      <c r="E238" s="841" t="s">
        <v>1465</v>
      </c>
      <c r="F238" s="841" t="s">
        <v>5246</v>
      </c>
      <c r="G238" s="841" t="s">
        <v>2448</v>
      </c>
      <c r="H238" s="841"/>
      <c r="I238" s="841" t="str">
        <f t="shared" si="32"/>
        <v/>
      </c>
      <c r="J238" s="841"/>
      <c r="K238" s="841"/>
      <c r="L238" s="841"/>
      <c r="M238" s="842"/>
      <c r="N238" s="842"/>
      <c r="O238" s="842"/>
      <c r="P238" s="842"/>
    </row>
    <row r="239" spans="1:16" customFormat="1" hidden="1" x14ac:dyDescent="0.2">
      <c r="A239" s="88" t="s">
        <v>1466</v>
      </c>
      <c r="B239" s="463" t="str">
        <f t="shared" si="42"/>
        <v>►</v>
      </c>
      <c r="C239" s="461" t="s">
        <v>4896</v>
      </c>
      <c r="D239" s="461" t="s">
        <v>4896</v>
      </c>
      <c r="E239" s="357" t="s">
        <v>1467</v>
      </c>
      <c r="F239" s="358" t="s">
        <v>4517</v>
      </c>
      <c r="G239" s="359" t="s">
        <v>2447</v>
      </c>
      <c r="H239" s="485"/>
      <c r="I239" s="359" t="str">
        <f t="shared" si="32"/>
        <v>CAH_SENIOR_id</v>
      </c>
      <c r="J239" s="359" t="s">
        <v>2720</v>
      </c>
      <c r="K239" s="359" t="s">
        <v>2335</v>
      </c>
      <c r="L239" s="359" t="s">
        <v>2260</v>
      </c>
      <c r="M239" s="360"/>
      <c r="N239" s="361"/>
      <c r="O239" s="361"/>
      <c r="P239" s="361"/>
    </row>
    <row r="240" spans="1:16" customFormat="1" hidden="1" x14ac:dyDescent="0.2">
      <c r="A240" s="88" t="s">
        <v>1468</v>
      </c>
      <c r="B240" s="463" t="str">
        <f t="shared" si="42"/>
        <v>►</v>
      </c>
      <c r="C240" s="461" t="s">
        <v>4896</v>
      </c>
      <c r="D240" s="461" t="s">
        <v>4896</v>
      </c>
      <c r="E240" s="357" t="s">
        <v>3077</v>
      </c>
      <c r="F240" s="358" t="s">
        <v>4519</v>
      </c>
      <c r="G240" s="486" t="s">
        <v>2448</v>
      </c>
      <c r="H240" s="486" t="s">
        <v>2448</v>
      </c>
      <c r="I240" s="486" t="s">
        <v>2448</v>
      </c>
      <c r="J240" s="486" t="s">
        <v>2448</v>
      </c>
      <c r="K240" s="359" t="s">
        <v>2335</v>
      </c>
      <c r="L240" s="359" t="s">
        <v>2262</v>
      </c>
      <c r="M240" s="360"/>
      <c r="N240" s="361"/>
      <c r="O240" s="361"/>
      <c r="P240" s="361"/>
    </row>
    <row r="241" spans="1:16" x14ac:dyDescent="0.2">
      <c r="A241" s="88" t="s">
        <v>1469</v>
      </c>
      <c r="B241" s="876" t="str">
        <f t="shared" si="42"/>
        <v>►</v>
      </c>
      <c r="C241" s="877" t="str">
        <f t="shared" ref="C241:C258" si="43">IF($C$238="x","+","")</f>
        <v/>
      </c>
      <c r="D241" s="877" t="str">
        <f>IF($D$238="x","+","")</f>
        <v/>
      </c>
      <c r="E241" s="840" t="s">
        <v>3078</v>
      </c>
      <c r="F241" s="840" t="s">
        <v>4607</v>
      </c>
      <c r="G241" s="871" t="s">
        <v>2721</v>
      </c>
      <c r="H241" s="872"/>
      <c r="I241" s="871" t="str">
        <f t="shared" si="32"/>
        <v>CAH_SENIOR_EQU_JamApp</v>
      </c>
      <c r="J241" s="871" t="s">
        <v>2720</v>
      </c>
      <c r="K241" s="871" t="s">
        <v>2335</v>
      </c>
      <c r="L241" s="871" t="s">
        <v>2336</v>
      </c>
      <c r="M241" s="873" t="s">
        <v>1470</v>
      </c>
      <c r="N241" s="874" t="s">
        <v>7</v>
      </c>
      <c r="O241" s="874" t="s">
        <v>7</v>
      </c>
      <c r="P241" s="874" t="s">
        <v>7</v>
      </c>
    </row>
    <row r="242" spans="1:16" x14ac:dyDescent="0.2">
      <c r="A242" s="88" t="s">
        <v>1471</v>
      </c>
      <c r="B242" s="876" t="str">
        <f t="shared" si="42"/>
        <v>►</v>
      </c>
      <c r="C242" s="877" t="str">
        <f t="shared" si="43"/>
        <v/>
      </c>
      <c r="D242" s="877" t="str">
        <f>IF($D$238="x","+","")</f>
        <v/>
      </c>
      <c r="E242" s="840" t="s">
        <v>3079</v>
      </c>
      <c r="F242" s="840" t="s">
        <v>4608</v>
      </c>
      <c r="G242" s="871" t="s">
        <v>2722</v>
      </c>
      <c r="H242" s="872"/>
      <c r="I242" s="871" t="str">
        <f t="shared" si="32"/>
        <v>CAH_SENIOR_EQU_Reussi</v>
      </c>
      <c r="J242" s="871" t="s">
        <v>2720</v>
      </c>
      <c r="K242" s="871" t="s">
        <v>2335</v>
      </c>
      <c r="L242" s="871" t="s">
        <v>2337</v>
      </c>
      <c r="M242" s="873" t="s">
        <v>1472</v>
      </c>
      <c r="N242" s="874" t="s">
        <v>7</v>
      </c>
      <c r="O242" s="874" t="s">
        <v>7</v>
      </c>
      <c r="P242" s="874" t="s">
        <v>7</v>
      </c>
    </row>
    <row r="243" spans="1:16" x14ac:dyDescent="0.2">
      <c r="A243" s="89" t="s">
        <v>1473</v>
      </c>
      <c r="B243" s="876" t="str">
        <f t="shared" si="42"/>
        <v>&gt;</v>
      </c>
      <c r="C243" s="877" t="str">
        <f t="shared" si="43"/>
        <v/>
      </c>
      <c r="D243" s="877" t="str">
        <f>IF($D$238="x","+","")</f>
        <v/>
      </c>
      <c r="E243" s="843" t="s">
        <v>1474</v>
      </c>
      <c r="F243" s="843" t="s">
        <v>4609</v>
      </c>
      <c r="G243" s="871" t="s">
        <v>2723</v>
      </c>
      <c r="H243" s="872"/>
      <c r="I243" s="871" t="str">
        <f t="shared" si="32"/>
        <v>CAH_SENIOR_EQU_EchecTps</v>
      </c>
      <c r="J243" s="871" t="s">
        <v>2720</v>
      </c>
      <c r="K243" s="871" t="s">
        <v>2335</v>
      </c>
      <c r="L243" s="871" t="s">
        <v>2338</v>
      </c>
      <c r="M243" s="873" t="s">
        <v>1475</v>
      </c>
      <c r="N243" s="874" t="s">
        <v>7</v>
      </c>
      <c r="O243" s="874" t="s">
        <v>7</v>
      </c>
      <c r="P243" s="874" t="s">
        <v>7</v>
      </c>
    </row>
    <row r="244" spans="1:16" customFormat="1" hidden="1" x14ac:dyDescent="0.2">
      <c r="A244" s="88" t="s">
        <v>1476</v>
      </c>
      <c r="B244" s="463" t="str">
        <f t="shared" si="42"/>
        <v>►</v>
      </c>
      <c r="C244" s="461" t="s">
        <v>4896</v>
      </c>
      <c r="D244" s="461" t="s">
        <v>4896</v>
      </c>
      <c r="E244" s="357" t="s">
        <v>1477</v>
      </c>
      <c r="F244" s="358" t="s">
        <v>5248</v>
      </c>
      <c r="G244" s="359" t="s">
        <v>4677</v>
      </c>
      <c r="H244" s="485"/>
      <c r="I244" s="359" t="str">
        <f t="shared" si="32"/>
        <v>CAH_SENIOR_EQU_CdPart</v>
      </c>
      <c r="J244" s="359"/>
      <c r="K244" s="486" t="s">
        <v>2448</v>
      </c>
      <c r="L244" s="486" t="s">
        <v>2448</v>
      </c>
      <c r="M244" s="360" t="s">
        <v>1478</v>
      </c>
      <c r="N244" s="361"/>
      <c r="O244" s="361"/>
      <c r="P244" s="361"/>
    </row>
    <row r="245" spans="1:16" customFormat="1" hidden="1" x14ac:dyDescent="0.2">
      <c r="A245" s="95" t="s">
        <v>1479</v>
      </c>
      <c r="B245" s="463" t="str">
        <f t="shared" si="42"/>
        <v>·</v>
      </c>
      <c r="C245" s="461" t="s">
        <v>4896</v>
      </c>
      <c r="D245" s="461" t="s">
        <v>4896</v>
      </c>
      <c r="E245" s="362" t="s">
        <v>1480</v>
      </c>
      <c r="F245" s="363" t="s">
        <v>2859</v>
      </c>
      <c r="G245" s="359" t="s">
        <v>4678</v>
      </c>
      <c r="H245" s="485"/>
      <c r="I245" s="359" t="str">
        <f t="shared" si="32"/>
        <v>CAH_SENIOR_EQU_CdPart1 ; CAH_SENIOR_EQU_CdPart2 ; CAH_SENIOR_EQU_CdPart3 ; CAH_SENIOR_EQU_CdPart99</v>
      </c>
      <c r="J245" s="359"/>
      <c r="K245" s="486" t="s">
        <v>2448</v>
      </c>
      <c r="L245" s="486" t="s">
        <v>2448</v>
      </c>
      <c r="M245" s="360" t="s">
        <v>1481</v>
      </c>
      <c r="N245" s="361"/>
      <c r="O245" s="495"/>
      <c r="P245" s="495"/>
    </row>
    <row r="246" spans="1:16" customFormat="1" hidden="1" x14ac:dyDescent="0.2">
      <c r="A246" s="89" t="s">
        <v>454</v>
      </c>
      <c r="B246" s="463" t="str">
        <f t="shared" si="42"/>
        <v>►</v>
      </c>
      <c r="C246" s="461" t="s">
        <v>4896</v>
      </c>
      <c r="D246" s="461" t="s">
        <v>4896</v>
      </c>
      <c r="E246" s="357" t="s">
        <v>3080</v>
      </c>
      <c r="F246" s="357" t="s">
        <v>5439</v>
      </c>
      <c r="G246" s="359" t="s">
        <v>2724</v>
      </c>
      <c r="H246" s="485"/>
      <c r="I246" s="359" t="str">
        <f t="shared" si="32"/>
        <v>CAH_SENIOR_EQU_Ok</v>
      </c>
      <c r="J246" s="359" t="s">
        <v>2720</v>
      </c>
      <c r="K246" s="486" t="s">
        <v>2448</v>
      </c>
      <c r="L246" s="486" t="s">
        <v>2448</v>
      </c>
      <c r="M246" s="360" t="s">
        <v>7</v>
      </c>
      <c r="N246" s="361"/>
      <c r="O246" s="361"/>
      <c r="P246" s="361"/>
    </row>
    <row r="247" spans="1:16" x14ac:dyDescent="0.2">
      <c r="A247" s="89" t="s">
        <v>1482</v>
      </c>
      <c r="B247" s="876" t="str">
        <f t="shared" si="42"/>
        <v>►</v>
      </c>
      <c r="C247" s="877" t="str">
        <f t="shared" si="43"/>
        <v/>
      </c>
      <c r="D247" s="877" t="str">
        <f t="shared" ref="D247:D258" si="44">IF($D$238="x","+","")</f>
        <v/>
      </c>
      <c r="E247" s="840" t="s">
        <v>5441</v>
      </c>
      <c r="F247" s="840" t="s">
        <v>5440</v>
      </c>
      <c r="G247" s="871" t="s">
        <v>2773</v>
      </c>
      <c r="H247" s="872"/>
      <c r="I247" s="871" t="str">
        <f t="shared" si="32"/>
        <v>CAH_SENIOR_EQU_Passe</v>
      </c>
      <c r="J247" s="871" t="s">
        <v>2720</v>
      </c>
      <c r="K247" s="871" t="s">
        <v>2335</v>
      </c>
      <c r="L247" s="871" t="s">
        <v>2323</v>
      </c>
      <c r="M247" s="873"/>
      <c r="N247" s="874" t="s">
        <v>7</v>
      </c>
      <c r="O247" s="874" t="s">
        <v>7</v>
      </c>
      <c r="P247" s="874" t="s">
        <v>7</v>
      </c>
    </row>
    <row r="248" spans="1:16" x14ac:dyDescent="0.2">
      <c r="A248" s="89" t="s">
        <v>1483</v>
      </c>
      <c r="B248" s="876" t="str">
        <f t="shared" si="42"/>
        <v>&gt;</v>
      </c>
      <c r="C248" s="877" t="str">
        <f t="shared" si="43"/>
        <v/>
      </c>
      <c r="D248" s="877" t="str">
        <f t="shared" si="44"/>
        <v/>
      </c>
      <c r="E248" s="843" t="s">
        <v>1484</v>
      </c>
      <c r="F248" s="843" t="s">
        <v>4610</v>
      </c>
      <c r="G248" s="871" t="s">
        <v>2448</v>
      </c>
      <c r="H248" s="872"/>
      <c r="I248" s="871" t="str">
        <f t="shared" ref="I248" si="45">IF(G248&lt;&gt;"",IF(H248&lt;&gt;"",G248&amp;" ; "&amp;IFERROR(IF(SEARCH(" ; ",G248)&gt;0,SUBSTITUTE(G248," ; ","_N  ; ")&amp;"_N"),IFERROR(IF(SEARCH(" ;",G248)&gt;0,SUBSTITUTE(G248," ;","_N  ; ")&amp;"_N"),IFERROR(IF(SEARCH(";",G248)&gt;0,SUBSTITUTE(G248,";","_N  ; ")&amp;"_N"),G248&amp;"_N"))),G248),"")</f>
        <v/>
      </c>
      <c r="J248" s="871"/>
      <c r="K248" s="889"/>
      <c r="L248" s="871"/>
      <c r="M248" s="873"/>
      <c r="N248" s="874" t="s">
        <v>7</v>
      </c>
      <c r="O248" s="874" t="s">
        <v>7</v>
      </c>
      <c r="P248" s="874" t="s">
        <v>7</v>
      </c>
    </row>
    <row r="249" spans="1:16" x14ac:dyDescent="0.2">
      <c r="A249" s="93" t="s">
        <v>112</v>
      </c>
      <c r="B249" s="876" t="str">
        <f t="shared" si="42"/>
        <v>-</v>
      </c>
      <c r="C249" s="877" t="str">
        <f t="shared" si="43"/>
        <v/>
      </c>
      <c r="D249" s="877" t="str">
        <f t="shared" si="44"/>
        <v/>
      </c>
      <c r="E249" s="853" t="s">
        <v>1485</v>
      </c>
      <c r="F249" s="853" t="s">
        <v>4591</v>
      </c>
      <c r="G249" s="871" t="s">
        <v>2725</v>
      </c>
      <c r="H249" s="872"/>
      <c r="I249" s="871" t="str">
        <f t="shared" si="32"/>
        <v>CAH_SENIOR_EQU_CndPart00</v>
      </c>
      <c r="J249" s="871" t="s">
        <v>2720</v>
      </c>
      <c r="K249" s="871" t="s">
        <v>2335</v>
      </c>
      <c r="L249" s="871" t="s">
        <v>2324</v>
      </c>
      <c r="M249" s="873"/>
      <c r="N249" s="874" t="s">
        <v>7</v>
      </c>
      <c r="O249" s="874" t="s">
        <v>7</v>
      </c>
      <c r="P249" s="874" t="s">
        <v>7</v>
      </c>
    </row>
    <row r="250" spans="1:16" ht="22.5" x14ac:dyDescent="0.2">
      <c r="A250" s="93" t="s">
        <v>112</v>
      </c>
      <c r="B250" s="876" t="str">
        <f t="shared" si="42"/>
        <v>-</v>
      </c>
      <c r="C250" s="877" t="str">
        <f t="shared" si="43"/>
        <v/>
      </c>
      <c r="D250" s="877" t="str">
        <f t="shared" si="44"/>
        <v/>
      </c>
      <c r="E250" s="853" t="s">
        <v>1486</v>
      </c>
      <c r="F250" s="853" t="s">
        <v>4611</v>
      </c>
      <c r="G250" s="871" t="s">
        <v>2726</v>
      </c>
      <c r="H250" s="872"/>
      <c r="I250" s="871" t="str">
        <f t="shared" si="32"/>
        <v>CAH_SENIOR_EQU_CndPart50</v>
      </c>
      <c r="J250" s="871" t="s">
        <v>2720</v>
      </c>
      <c r="K250" s="871" t="s">
        <v>2335</v>
      </c>
      <c r="L250" s="871" t="s">
        <v>2325</v>
      </c>
      <c r="M250" s="873"/>
      <c r="N250" s="874" t="s">
        <v>7</v>
      </c>
      <c r="O250" s="874" t="s">
        <v>7</v>
      </c>
      <c r="P250" s="874" t="s">
        <v>7</v>
      </c>
    </row>
    <row r="251" spans="1:16" x14ac:dyDescent="0.2">
      <c r="A251" s="93" t="s">
        <v>112</v>
      </c>
      <c r="B251" s="876" t="str">
        <f t="shared" si="42"/>
        <v>-</v>
      </c>
      <c r="C251" s="877" t="str">
        <f t="shared" si="43"/>
        <v/>
      </c>
      <c r="D251" s="877" t="str">
        <f t="shared" si="44"/>
        <v/>
      </c>
      <c r="E251" s="853" t="s">
        <v>1520</v>
      </c>
      <c r="F251" s="853" t="s">
        <v>4612</v>
      </c>
      <c r="G251" s="871" t="s">
        <v>2727</v>
      </c>
      <c r="H251" s="872"/>
      <c r="I251" s="871" t="str">
        <f t="shared" si="32"/>
        <v>CAH_SENIOR_EQU_CndPart55</v>
      </c>
      <c r="J251" s="871" t="s">
        <v>2720</v>
      </c>
      <c r="K251" s="871" t="s">
        <v>2335</v>
      </c>
      <c r="L251" s="871" t="s">
        <v>2326</v>
      </c>
      <c r="M251" s="873"/>
      <c r="N251" s="874" t="s">
        <v>7</v>
      </c>
      <c r="O251" s="874" t="s">
        <v>7</v>
      </c>
      <c r="P251" s="874" t="s">
        <v>7</v>
      </c>
    </row>
    <row r="252" spans="1:16" x14ac:dyDescent="0.2">
      <c r="A252" s="93" t="s">
        <v>112</v>
      </c>
      <c r="B252" s="876" t="str">
        <f t="shared" si="42"/>
        <v>-</v>
      </c>
      <c r="C252" s="877" t="str">
        <f t="shared" si="43"/>
        <v/>
      </c>
      <c r="D252" s="877" t="str">
        <f t="shared" si="44"/>
        <v/>
      </c>
      <c r="E252" s="853" t="s">
        <v>3075</v>
      </c>
      <c r="F252" s="853" t="s">
        <v>4593</v>
      </c>
      <c r="G252" s="871" t="s">
        <v>2728</v>
      </c>
      <c r="H252" s="872"/>
      <c r="I252" s="871" t="str">
        <f t="shared" si="32"/>
        <v>CAH_SENIOR_EQU_CndPart90</v>
      </c>
      <c r="J252" s="871" t="s">
        <v>2720</v>
      </c>
      <c r="K252" s="871" t="s">
        <v>2335</v>
      </c>
      <c r="L252" s="871" t="s">
        <v>2327</v>
      </c>
      <c r="M252" s="873"/>
      <c r="N252" s="874" t="s">
        <v>7</v>
      </c>
      <c r="O252" s="874" t="s">
        <v>7</v>
      </c>
      <c r="P252" s="874" t="s">
        <v>7</v>
      </c>
    </row>
    <row r="253" spans="1:16" x14ac:dyDescent="0.2">
      <c r="A253" s="93" t="s">
        <v>112</v>
      </c>
      <c r="B253" s="876" t="str">
        <f t="shared" si="42"/>
        <v>-</v>
      </c>
      <c r="C253" s="877" t="str">
        <f t="shared" si="43"/>
        <v/>
      </c>
      <c r="D253" s="877" t="str">
        <f t="shared" si="44"/>
        <v/>
      </c>
      <c r="E253" s="853" t="s">
        <v>1487</v>
      </c>
      <c r="F253" s="853" t="s">
        <v>4594</v>
      </c>
      <c r="G253" s="871" t="s">
        <v>2729</v>
      </c>
      <c r="H253" s="872"/>
      <c r="I253" s="871" t="str">
        <f t="shared" si="32"/>
        <v>CAH_SENIOR_EQU_CndPart99</v>
      </c>
      <c r="J253" s="871" t="s">
        <v>2720</v>
      </c>
      <c r="K253" s="871" t="s">
        <v>2335</v>
      </c>
      <c r="L253" s="871" t="s">
        <v>2333</v>
      </c>
      <c r="M253" s="873"/>
      <c r="N253" s="874" t="s">
        <v>7</v>
      </c>
      <c r="O253" s="874" t="s">
        <v>7</v>
      </c>
      <c r="P253" s="874" t="s">
        <v>7</v>
      </c>
    </row>
    <row r="254" spans="1:16" x14ac:dyDescent="0.2">
      <c r="A254" s="93" t="s">
        <v>17</v>
      </c>
      <c r="B254" s="876" t="str">
        <f t="shared" si="42"/>
        <v>&gt;</v>
      </c>
      <c r="C254" s="877" t="str">
        <f t="shared" si="43"/>
        <v/>
      </c>
      <c r="D254" s="877" t="str">
        <f t="shared" si="44"/>
        <v/>
      </c>
      <c r="E254" s="843" t="s">
        <v>1488</v>
      </c>
      <c r="F254" s="843" t="s">
        <v>4613</v>
      </c>
      <c r="G254" s="871" t="s">
        <v>4674</v>
      </c>
      <c r="H254" s="872"/>
      <c r="I254" s="871" t="str">
        <f t="shared" si="32"/>
        <v>CAH_SENIOR_EQU_MotifNon</v>
      </c>
      <c r="J254" s="871" t="s">
        <v>2720</v>
      </c>
      <c r="K254" s="871" t="s">
        <v>2335</v>
      </c>
      <c r="L254" s="871" t="s">
        <v>2334</v>
      </c>
      <c r="M254" s="873"/>
      <c r="N254" s="874" t="s">
        <v>7</v>
      </c>
      <c r="O254" s="874" t="s">
        <v>7</v>
      </c>
      <c r="P254" s="874" t="s">
        <v>7</v>
      </c>
    </row>
    <row r="255" spans="1:16" x14ac:dyDescent="0.2">
      <c r="A255" s="93" t="s">
        <v>112</v>
      </c>
      <c r="B255" s="876" t="str">
        <f t="shared" si="42"/>
        <v>-</v>
      </c>
      <c r="C255" s="877" t="str">
        <f t="shared" si="43"/>
        <v/>
      </c>
      <c r="D255" s="877" t="str">
        <f t="shared" si="44"/>
        <v/>
      </c>
      <c r="E255" s="854" t="s">
        <v>1489</v>
      </c>
      <c r="F255" s="854" t="s">
        <v>4596</v>
      </c>
      <c r="G255" s="871" t="s">
        <v>2448</v>
      </c>
      <c r="H255" s="871" t="s">
        <v>2448</v>
      </c>
      <c r="I255" s="871" t="s">
        <v>2448</v>
      </c>
      <c r="J255" s="871" t="s">
        <v>2448</v>
      </c>
      <c r="K255" s="871"/>
      <c r="L255" s="871"/>
      <c r="M255" s="873"/>
      <c r="N255" s="874" t="s">
        <v>7</v>
      </c>
      <c r="O255" s="874" t="s">
        <v>7</v>
      </c>
      <c r="P255" s="874" t="s">
        <v>7</v>
      </c>
    </row>
    <row r="256" spans="1:16" x14ac:dyDescent="0.2">
      <c r="A256" s="93" t="s">
        <v>112</v>
      </c>
      <c r="B256" s="876" t="str">
        <f t="shared" si="42"/>
        <v>-</v>
      </c>
      <c r="C256" s="877" t="str">
        <f t="shared" si="43"/>
        <v/>
      </c>
      <c r="D256" s="877" t="str">
        <f t="shared" si="44"/>
        <v/>
      </c>
      <c r="E256" s="853" t="s">
        <v>1490</v>
      </c>
      <c r="F256" s="853" t="s">
        <v>4597</v>
      </c>
      <c r="G256" s="871" t="s">
        <v>2448</v>
      </c>
      <c r="H256" s="871" t="s">
        <v>2448</v>
      </c>
      <c r="I256" s="871" t="s">
        <v>2448</v>
      </c>
      <c r="J256" s="871" t="s">
        <v>2448</v>
      </c>
      <c r="K256" s="887"/>
      <c r="L256" s="871"/>
      <c r="M256" s="873"/>
      <c r="N256" s="874" t="s">
        <v>7</v>
      </c>
      <c r="O256" s="874" t="s">
        <v>7</v>
      </c>
      <c r="P256" s="874" t="s">
        <v>7</v>
      </c>
    </row>
    <row r="257" spans="1:16" x14ac:dyDescent="0.2">
      <c r="A257" s="93" t="s">
        <v>112</v>
      </c>
      <c r="B257" s="876" t="str">
        <f t="shared" si="42"/>
        <v>-</v>
      </c>
      <c r="C257" s="877" t="str">
        <f t="shared" si="43"/>
        <v/>
      </c>
      <c r="D257" s="877" t="str">
        <f t="shared" si="44"/>
        <v/>
      </c>
      <c r="E257" s="854" t="s">
        <v>1491</v>
      </c>
      <c r="F257" s="854" t="s">
        <v>4614</v>
      </c>
      <c r="G257" s="871" t="s">
        <v>2448</v>
      </c>
      <c r="H257" s="871" t="s">
        <v>2448</v>
      </c>
      <c r="I257" s="871" t="s">
        <v>2448</v>
      </c>
      <c r="J257" s="871" t="s">
        <v>2448</v>
      </c>
      <c r="K257" s="887"/>
      <c r="L257" s="871"/>
      <c r="M257" s="873"/>
      <c r="N257" s="874" t="s">
        <v>7</v>
      </c>
      <c r="O257" s="874" t="s">
        <v>7</v>
      </c>
      <c r="P257" s="874" t="s">
        <v>7</v>
      </c>
    </row>
    <row r="258" spans="1:16" x14ac:dyDescent="0.2">
      <c r="A258" s="93" t="s">
        <v>112</v>
      </c>
      <c r="B258" s="876" t="str">
        <f t="shared" si="42"/>
        <v>-</v>
      </c>
      <c r="C258" s="877" t="str">
        <f t="shared" si="43"/>
        <v/>
      </c>
      <c r="D258" s="877" t="str">
        <f t="shared" si="44"/>
        <v/>
      </c>
      <c r="E258" s="854" t="s">
        <v>1492</v>
      </c>
      <c r="F258" s="854" t="s">
        <v>3203</v>
      </c>
      <c r="G258" s="871" t="s">
        <v>2448</v>
      </c>
      <c r="H258" s="871" t="s">
        <v>2448</v>
      </c>
      <c r="I258" s="871" t="s">
        <v>2448</v>
      </c>
      <c r="J258" s="871" t="s">
        <v>2448</v>
      </c>
      <c r="K258" s="887"/>
      <c r="L258" s="871"/>
      <c r="M258" s="873"/>
      <c r="N258" s="874" t="s">
        <v>7</v>
      </c>
      <c r="O258" s="874" t="s">
        <v>7</v>
      </c>
      <c r="P258" s="874" t="s">
        <v>7</v>
      </c>
    </row>
    <row r="259" spans="1:16" s="875" customFormat="1" ht="15.75" x14ac:dyDescent="0.2">
      <c r="A259" s="90" t="s">
        <v>10</v>
      </c>
      <c r="B259" s="869" t="str">
        <f t="shared" si="42"/>
        <v>◄►</v>
      </c>
      <c r="C259" s="890"/>
      <c r="D259" s="890"/>
      <c r="E259" s="841" t="s">
        <v>1493</v>
      </c>
      <c r="F259" s="841" t="s">
        <v>2033</v>
      </c>
      <c r="G259" s="841" t="s">
        <v>2448</v>
      </c>
      <c r="H259" s="841"/>
      <c r="I259" s="841" t="str">
        <f t="shared" ref="I259:I323" si="46">IF(G259&lt;&gt;"",IF(H259&lt;&gt;"",G259&amp;" ; "&amp;IFERROR(IF(SEARCH(" ; ",G259)&gt;0,SUBSTITUTE(G259," ; ","_N  ; ")&amp;"_N"),IFERROR(IF(SEARCH(" ;",G259)&gt;0,SUBSTITUTE(G259," ;","_N  ; ")&amp;"_N"),IFERROR(IF(SEARCH(";",G259)&gt;0,SUBSTITUTE(G259,";","_N  ; ")&amp;"_N"),G259&amp;"_N"))),G259),"")</f>
        <v/>
      </c>
      <c r="J259" s="841"/>
      <c r="K259" s="841"/>
      <c r="L259" s="841"/>
      <c r="M259" s="842"/>
      <c r="N259" s="842"/>
      <c r="O259" s="842"/>
      <c r="P259" s="842"/>
    </row>
    <row r="260" spans="1:16" customFormat="1" hidden="1" x14ac:dyDescent="0.2">
      <c r="A260" s="88" t="s">
        <v>1494</v>
      </c>
      <c r="B260" s="463" t="str">
        <f t="shared" si="42"/>
        <v>►</v>
      </c>
      <c r="C260" s="461" t="s">
        <v>4896</v>
      </c>
      <c r="D260" s="461" t="s">
        <v>4896</v>
      </c>
      <c r="E260" s="366" t="s">
        <v>1495</v>
      </c>
      <c r="F260" s="367" t="s">
        <v>4517</v>
      </c>
      <c r="G260" s="359" t="s">
        <v>2447</v>
      </c>
      <c r="H260" s="485"/>
      <c r="I260" s="359" t="str">
        <f t="shared" si="46"/>
        <v>CAH_SENIOR_id</v>
      </c>
      <c r="J260" s="359" t="s">
        <v>2720</v>
      </c>
      <c r="K260" s="359" t="s">
        <v>2342</v>
      </c>
      <c r="L260" s="359" t="s">
        <v>2260</v>
      </c>
      <c r="M260" s="360"/>
      <c r="N260" s="361"/>
      <c r="O260" s="361"/>
      <c r="P260" s="361"/>
    </row>
    <row r="261" spans="1:16" customFormat="1" hidden="1" x14ac:dyDescent="0.2">
      <c r="A261" s="88" t="s">
        <v>1496</v>
      </c>
      <c r="B261" s="463" t="str">
        <f t="shared" si="42"/>
        <v>►</v>
      </c>
      <c r="C261" s="461" t="s">
        <v>4896</v>
      </c>
      <c r="D261" s="461" t="s">
        <v>4896</v>
      </c>
      <c r="E261" s="366" t="s">
        <v>3077</v>
      </c>
      <c r="F261" s="367" t="s">
        <v>4519</v>
      </c>
      <c r="G261" s="486" t="s">
        <v>2448</v>
      </c>
      <c r="H261" s="486" t="s">
        <v>2448</v>
      </c>
      <c r="I261" s="486" t="s">
        <v>2448</v>
      </c>
      <c r="J261" s="486" t="s">
        <v>2448</v>
      </c>
      <c r="K261" s="359" t="s">
        <v>2342</v>
      </c>
      <c r="L261" s="359" t="s">
        <v>2262</v>
      </c>
      <c r="M261" s="360"/>
      <c r="N261" s="361"/>
      <c r="O261" s="361"/>
      <c r="P261" s="361"/>
    </row>
    <row r="262" spans="1:16" x14ac:dyDescent="0.2">
      <c r="A262" s="88" t="s">
        <v>1497</v>
      </c>
      <c r="B262" s="876" t="str">
        <f t="shared" si="42"/>
        <v>►</v>
      </c>
      <c r="C262" s="877" t="str">
        <f>IF($C$259="x","+","")</f>
        <v/>
      </c>
      <c r="D262" s="877" t="str">
        <f>IF($D$259="x","+","")</f>
        <v/>
      </c>
      <c r="E262" s="858" t="s">
        <v>1498</v>
      </c>
      <c r="F262" s="858" t="s">
        <v>4615</v>
      </c>
      <c r="G262" s="871" t="s">
        <v>2730</v>
      </c>
      <c r="H262" s="872"/>
      <c r="I262" s="871" t="str">
        <f t="shared" si="46"/>
        <v>CAH_SENIOR_VIT_TpsNor</v>
      </c>
      <c r="J262" s="871" t="s">
        <v>2720</v>
      </c>
      <c r="K262" s="871" t="s">
        <v>2342</v>
      </c>
      <c r="L262" s="871" t="s">
        <v>2343</v>
      </c>
      <c r="M262" s="873" t="s">
        <v>1499</v>
      </c>
      <c r="N262" s="874" t="s">
        <v>7</v>
      </c>
      <c r="O262" s="874" t="s">
        <v>7</v>
      </c>
      <c r="P262" s="874" t="s">
        <v>7</v>
      </c>
    </row>
    <row r="263" spans="1:16" x14ac:dyDescent="0.2">
      <c r="A263" s="88" t="s">
        <v>1500</v>
      </c>
      <c r="B263" s="876" t="str">
        <f t="shared" si="42"/>
        <v>►</v>
      </c>
      <c r="C263" s="877" t="str">
        <f>IF($C$259="x","+","")</f>
        <v/>
      </c>
      <c r="D263" s="877" t="str">
        <f>IF($D$259="x","+","")</f>
        <v/>
      </c>
      <c r="E263" s="840" t="s">
        <v>1501</v>
      </c>
      <c r="F263" s="840" t="s">
        <v>4616</v>
      </c>
      <c r="G263" s="871" t="s">
        <v>2731</v>
      </c>
      <c r="H263" s="872"/>
      <c r="I263" s="871" t="str">
        <f t="shared" si="46"/>
        <v>CAH_SENIOR_VIT_TpsRap</v>
      </c>
      <c r="J263" s="871" t="s">
        <v>2720</v>
      </c>
      <c r="K263" s="871" t="s">
        <v>2342</v>
      </c>
      <c r="L263" s="871" t="s">
        <v>2344</v>
      </c>
      <c r="M263" s="873" t="s">
        <v>1502</v>
      </c>
      <c r="N263" s="874" t="s">
        <v>7</v>
      </c>
      <c r="O263" s="874" t="s">
        <v>7</v>
      </c>
      <c r="P263" s="874" t="s">
        <v>7</v>
      </c>
    </row>
    <row r="264" spans="1:16" customFormat="1" hidden="1" x14ac:dyDescent="0.2">
      <c r="A264" s="88" t="s">
        <v>1503</v>
      </c>
      <c r="B264" s="463" t="str">
        <f t="shared" si="42"/>
        <v>►</v>
      </c>
      <c r="C264" s="461" t="s">
        <v>4896</v>
      </c>
      <c r="D264" s="461" t="s">
        <v>4896</v>
      </c>
      <c r="E264" s="368" t="s">
        <v>1504</v>
      </c>
      <c r="F264" s="369" t="s">
        <v>4617</v>
      </c>
      <c r="G264" s="359" t="s">
        <v>2810</v>
      </c>
      <c r="H264" s="485"/>
      <c r="I264" s="359" t="str">
        <f t="shared" si="46"/>
        <v>CAH_SENIOR_VIT_TypSurf</v>
      </c>
      <c r="J264" s="359" t="s">
        <v>2720</v>
      </c>
      <c r="K264" s="486" t="s">
        <v>2448</v>
      </c>
      <c r="L264" s="486" t="s">
        <v>2448</v>
      </c>
      <c r="M264" s="360" t="s">
        <v>1505</v>
      </c>
      <c r="N264" s="361"/>
      <c r="O264" s="361"/>
      <c r="P264" s="361"/>
    </row>
    <row r="265" spans="1:16" customFormat="1" hidden="1" x14ac:dyDescent="0.2">
      <c r="A265" s="88" t="s">
        <v>1506</v>
      </c>
      <c r="B265" s="463" t="str">
        <f t="shared" si="42"/>
        <v>►</v>
      </c>
      <c r="C265" s="461" t="s">
        <v>4896</v>
      </c>
      <c r="D265" s="461" t="s">
        <v>4896</v>
      </c>
      <c r="E265" s="368" t="s">
        <v>1507</v>
      </c>
      <c r="F265" s="369" t="s">
        <v>5248</v>
      </c>
      <c r="G265" s="359" t="s">
        <v>4679</v>
      </c>
      <c r="H265" s="485"/>
      <c r="I265" s="359" t="str">
        <f t="shared" si="46"/>
        <v>CAH_SENIOR_VIT_CdPart</v>
      </c>
      <c r="J265" s="359"/>
      <c r="K265" s="486" t="s">
        <v>2448</v>
      </c>
      <c r="L265" s="486" t="s">
        <v>2448</v>
      </c>
      <c r="M265" s="360" t="s">
        <v>1508</v>
      </c>
      <c r="N265" s="361"/>
      <c r="O265" s="361"/>
      <c r="P265" s="361"/>
    </row>
    <row r="266" spans="1:16" customFormat="1" ht="22.5" hidden="1" x14ac:dyDescent="0.2">
      <c r="A266" s="88" t="s">
        <v>1509</v>
      </c>
      <c r="B266" s="463" t="str">
        <f t="shared" si="42"/>
        <v>·</v>
      </c>
      <c r="C266" s="461" t="s">
        <v>4896</v>
      </c>
      <c r="D266" s="461" t="s">
        <v>4896</v>
      </c>
      <c r="E266" s="362" t="s">
        <v>1510</v>
      </c>
      <c r="F266" s="370" t="s">
        <v>4618</v>
      </c>
      <c r="G266" s="359" t="s">
        <v>4680</v>
      </c>
      <c r="H266" s="485"/>
      <c r="I266" s="359" t="str">
        <f t="shared" si="46"/>
        <v>CAH_SENIOR_VIT_CdPart1 ; CAH_SENIOR_VIT_CdPart2 ; CAH_SENIOR_VIT_CdPart3 ; CAH_SENIOR_VIT_CdPart10 ; CAH_SENIOR_VIT_CdPart99</v>
      </c>
      <c r="J266" s="359"/>
      <c r="K266" s="486" t="s">
        <v>2448</v>
      </c>
      <c r="L266" s="486" t="s">
        <v>2448</v>
      </c>
      <c r="M266" s="360" t="s">
        <v>1511</v>
      </c>
      <c r="N266" s="361"/>
      <c r="O266" s="495"/>
      <c r="P266" s="495"/>
    </row>
    <row r="267" spans="1:16" customFormat="1" hidden="1" x14ac:dyDescent="0.2">
      <c r="A267" s="89" t="s">
        <v>454</v>
      </c>
      <c r="B267" s="463" t="str">
        <f t="shared" si="42"/>
        <v>►</v>
      </c>
      <c r="C267" s="461" t="s">
        <v>4896</v>
      </c>
      <c r="D267" s="461" t="s">
        <v>4896</v>
      </c>
      <c r="E267" s="357" t="s">
        <v>3080</v>
      </c>
      <c r="F267" s="357" t="s">
        <v>5227</v>
      </c>
      <c r="G267" s="359" t="s">
        <v>2732</v>
      </c>
      <c r="H267" s="485"/>
      <c r="I267" s="359" t="str">
        <f t="shared" si="46"/>
        <v>CAH_SENIOR_VIT_Ok</v>
      </c>
      <c r="J267" s="359" t="s">
        <v>2720</v>
      </c>
      <c r="K267" s="486" t="s">
        <v>2448</v>
      </c>
      <c r="L267" s="486" t="s">
        <v>2448</v>
      </c>
      <c r="M267" s="360" t="s">
        <v>7</v>
      </c>
      <c r="N267" s="361"/>
      <c r="O267" s="361"/>
      <c r="P267" s="361"/>
    </row>
    <row r="268" spans="1:16" x14ac:dyDescent="0.2">
      <c r="A268" s="89" t="s">
        <v>1512</v>
      </c>
      <c r="B268" s="876" t="str">
        <f t="shared" si="42"/>
        <v>►</v>
      </c>
      <c r="C268" s="877" t="str">
        <f t="shared" ref="C268:C283" si="47">IF($C$259="x","+","")</f>
        <v/>
      </c>
      <c r="D268" s="877" t="str">
        <f t="shared" ref="D268:D283" si="48">IF($D$259="x","+","")</f>
        <v/>
      </c>
      <c r="E268" s="840" t="s">
        <v>1513</v>
      </c>
      <c r="F268" s="840" t="s">
        <v>5228</v>
      </c>
      <c r="G268" s="871" t="s">
        <v>2774</v>
      </c>
      <c r="H268" s="872"/>
      <c r="I268" s="871" t="str">
        <f t="shared" si="46"/>
        <v>CAH_SENIOR_VIT_Passe</v>
      </c>
      <c r="J268" s="871" t="s">
        <v>2720</v>
      </c>
      <c r="K268" s="871" t="s">
        <v>2342</v>
      </c>
      <c r="L268" s="871" t="s">
        <v>2323</v>
      </c>
      <c r="M268" s="873"/>
      <c r="N268" s="874" t="s">
        <v>7</v>
      </c>
      <c r="O268" s="874" t="s">
        <v>7</v>
      </c>
      <c r="P268" s="874" t="s">
        <v>7</v>
      </c>
    </row>
    <row r="269" spans="1:16" x14ac:dyDescent="0.2">
      <c r="A269" s="89" t="s">
        <v>1514</v>
      </c>
      <c r="B269" s="876" t="str">
        <f t="shared" si="42"/>
        <v>&gt;</v>
      </c>
      <c r="C269" s="877" t="str">
        <f t="shared" si="47"/>
        <v/>
      </c>
      <c r="D269" s="877" t="str">
        <f t="shared" si="48"/>
        <v/>
      </c>
      <c r="E269" s="843" t="s">
        <v>1515</v>
      </c>
      <c r="F269" s="843" t="s">
        <v>4590</v>
      </c>
      <c r="G269" s="871" t="s">
        <v>2448</v>
      </c>
      <c r="H269" s="872"/>
      <c r="I269" s="871" t="str">
        <f t="shared" si="46"/>
        <v/>
      </c>
      <c r="J269" s="871"/>
      <c r="K269" s="871"/>
      <c r="L269" s="871"/>
      <c r="M269" s="873"/>
      <c r="N269" s="874" t="s">
        <v>7</v>
      </c>
      <c r="O269" s="874" t="s">
        <v>7</v>
      </c>
      <c r="P269" s="874" t="s">
        <v>7</v>
      </c>
    </row>
    <row r="270" spans="1:16" x14ac:dyDescent="0.2">
      <c r="A270" s="93" t="s">
        <v>112</v>
      </c>
      <c r="B270" s="876" t="str">
        <f t="shared" ref="B270:B300" si="49">IF(ISERROR(LOOKUP(A270,TABLE,SIGNE)),"",(LOOKUP(A270,TABLE,SIGNE)))</f>
        <v>-</v>
      </c>
      <c r="C270" s="877" t="str">
        <f t="shared" si="47"/>
        <v/>
      </c>
      <c r="D270" s="877" t="str">
        <f t="shared" si="48"/>
        <v/>
      </c>
      <c r="E270" s="853" t="s">
        <v>1516</v>
      </c>
      <c r="F270" s="853" t="s">
        <v>4591</v>
      </c>
      <c r="G270" s="871" t="s">
        <v>2733</v>
      </c>
      <c r="H270" s="872"/>
      <c r="I270" s="871" t="str">
        <f t="shared" si="46"/>
        <v>CAH_SENIOR_VIT_CndPart00</v>
      </c>
      <c r="J270" s="871" t="s">
        <v>2720</v>
      </c>
      <c r="K270" s="871" t="s">
        <v>2342</v>
      </c>
      <c r="L270" s="871" t="s">
        <v>2324</v>
      </c>
      <c r="M270" s="873"/>
      <c r="N270" s="874" t="s">
        <v>7</v>
      </c>
      <c r="O270" s="874" t="s">
        <v>7</v>
      </c>
      <c r="P270" s="874" t="s">
        <v>7</v>
      </c>
    </row>
    <row r="271" spans="1:16" x14ac:dyDescent="0.2">
      <c r="A271" s="93" t="s">
        <v>112</v>
      </c>
      <c r="B271" s="876" t="str">
        <f t="shared" si="49"/>
        <v>-</v>
      </c>
      <c r="C271" s="877" t="str">
        <f t="shared" si="47"/>
        <v/>
      </c>
      <c r="D271" s="877" t="str">
        <f t="shared" si="48"/>
        <v/>
      </c>
      <c r="E271" s="853" t="s">
        <v>1517</v>
      </c>
      <c r="F271" s="853" t="s">
        <v>4619</v>
      </c>
      <c r="G271" s="871" t="s">
        <v>2734</v>
      </c>
      <c r="H271" s="872"/>
      <c r="I271" s="871" t="str">
        <f t="shared" si="46"/>
        <v>CAH_SENIOR_VIT_CndPart10</v>
      </c>
      <c r="J271" s="871" t="s">
        <v>2720</v>
      </c>
      <c r="K271" s="871" t="s">
        <v>2342</v>
      </c>
      <c r="L271" s="871" t="s">
        <v>2325</v>
      </c>
      <c r="M271" s="873"/>
      <c r="N271" s="874" t="s">
        <v>7</v>
      </c>
      <c r="O271" s="874" t="s">
        <v>7</v>
      </c>
      <c r="P271" s="874" t="s">
        <v>7</v>
      </c>
    </row>
    <row r="272" spans="1:16" x14ac:dyDescent="0.2">
      <c r="A272" s="93" t="s">
        <v>112</v>
      </c>
      <c r="B272" s="876" t="str">
        <f t="shared" si="49"/>
        <v>-</v>
      </c>
      <c r="C272" s="877" t="str">
        <f t="shared" si="47"/>
        <v/>
      </c>
      <c r="D272" s="877" t="str">
        <f t="shared" si="48"/>
        <v/>
      </c>
      <c r="E272" s="853" t="s">
        <v>1518</v>
      </c>
      <c r="F272" s="853" t="s">
        <v>4620</v>
      </c>
      <c r="G272" s="871" t="s">
        <v>2735</v>
      </c>
      <c r="H272" s="872"/>
      <c r="I272" s="871" t="str">
        <f t="shared" si="46"/>
        <v>CAH_SENIOR_VIT_CndPart11</v>
      </c>
      <c r="J272" s="871" t="s">
        <v>2720</v>
      </c>
      <c r="K272" s="871" t="s">
        <v>2342</v>
      </c>
      <c r="L272" s="871" t="s">
        <v>2326</v>
      </c>
      <c r="M272" s="873"/>
      <c r="N272" s="874" t="s">
        <v>7</v>
      </c>
      <c r="O272" s="874" t="s">
        <v>7</v>
      </c>
      <c r="P272" s="874" t="s">
        <v>7</v>
      </c>
    </row>
    <row r="273" spans="1:16" ht="22.5" x14ac:dyDescent="0.2">
      <c r="A273" s="93" t="s">
        <v>112</v>
      </c>
      <c r="B273" s="876" t="str">
        <f t="shared" si="49"/>
        <v>-</v>
      </c>
      <c r="C273" s="877" t="str">
        <f t="shared" si="47"/>
        <v/>
      </c>
      <c r="D273" s="877" t="str">
        <f t="shared" si="48"/>
        <v/>
      </c>
      <c r="E273" s="853" t="s">
        <v>1519</v>
      </c>
      <c r="F273" s="853" t="s">
        <v>4611</v>
      </c>
      <c r="G273" s="871" t="s">
        <v>2736</v>
      </c>
      <c r="H273" s="872"/>
      <c r="I273" s="871" t="str">
        <f t="shared" si="46"/>
        <v>CAH_SENIOR_VIT_CndPart50</v>
      </c>
      <c r="J273" s="871" t="s">
        <v>2720</v>
      </c>
      <c r="K273" s="871" t="s">
        <v>2342</v>
      </c>
      <c r="L273" s="871" t="s">
        <v>2327</v>
      </c>
      <c r="M273" s="873"/>
      <c r="N273" s="874" t="s">
        <v>7</v>
      </c>
      <c r="O273" s="874" t="s">
        <v>7</v>
      </c>
      <c r="P273" s="874" t="s">
        <v>7</v>
      </c>
    </row>
    <row r="274" spans="1:16" x14ac:dyDescent="0.2">
      <c r="A274" s="93" t="s">
        <v>112</v>
      </c>
      <c r="B274" s="876" t="str">
        <f t="shared" si="49"/>
        <v>-</v>
      </c>
      <c r="C274" s="877" t="str">
        <f t="shared" si="47"/>
        <v/>
      </c>
      <c r="D274" s="877" t="str">
        <f t="shared" si="48"/>
        <v/>
      </c>
      <c r="E274" s="853" t="s">
        <v>1520</v>
      </c>
      <c r="F274" s="853" t="s">
        <v>4612</v>
      </c>
      <c r="G274" s="871" t="s">
        <v>2737</v>
      </c>
      <c r="H274" s="872"/>
      <c r="I274" s="871" t="str">
        <f t="shared" si="46"/>
        <v>CAH_SENIOR_VIT_CndPart55</v>
      </c>
      <c r="J274" s="871" t="s">
        <v>2720</v>
      </c>
      <c r="K274" s="871" t="s">
        <v>2342</v>
      </c>
      <c r="L274" s="871" t="s">
        <v>2333</v>
      </c>
      <c r="M274" s="873"/>
      <c r="N274" s="874" t="s">
        <v>7</v>
      </c>
      <c r="O274" s="874" t="s">
        <v>7</v>
      </c>
      <c r="P274" s="874" t="s">
        <v>7</v>
      </c>
    </row>
    <row r="275" spans="1:16" x14ac:dyDescent="0.2">
      <c r="A275" s="93" t="s">
        <v>112</v>
      </c>
      <c r="B275" s="876" t="str">
        <f t="shared" si="49"/>
        <v>-</v>
      </c>
      <c r="C275" s="877" t="str">
        <f t="shared" si="47"/>
        <v/>
      </c>
      <c r="D275" s="877" t="str">
        <f t="shared" si="48"/>
        <v/>
      </c>
      <c r="E275" s="853" t="s">
        <v>3075</v>
      </c>
      <c r="F275" s="853" t="s">
        <v>4593</v>
      </c>
      <c r="G275" s="871" t="s">
        <v>2738</v>
      </c>
      <c r="H275" s="872"/>
      <c r="I275" s="871" t="str">
        <f t="shared" si="46"/>
        <v>CAH_SENIOR_VIT_CndPart90</v>
      </c>
      <c r="J275" s="871" t="s">
        <v>2720</v>
      </c>
      <c r="K275" s="871" t="s">
        <v>2342</v>
      </c>
      <c r="L275" s="871" t="s">
        <v>2339</v>
      </c>
      <c r="M275" s="873"/>
      <c r="N275" s="874" t="s">
        <v>7</v>
      </c>
      <c r="O275" s="874" t="s">
        <v>7</v>
      </c>
      <c r="P275" s="874" t="s">
        <v>7</v>
      </c>
    </row>
    <row r="276" spans="1:16" x14ac:dyDescent="0.2">
      <c r="A276" s="93" t="s">
        <v>112</v>
      </c>
      <c r="B276" s="876" t="str">
        <f t="shared" si="49"/>
        <v>-</v>
      </c>
      <c r="C276" s="877" t="str">
        <f t="shared" si="47"/>
        <v/>
      </c>
      <c r="D276" s="877" t="str">
        <f t="shared" si="48"/>
        <v/>
      </c>
      <c r="E276" s="853" t="s">
        <v>1521</v>
      </c>
      <c r="F276" s="853" t="s">
        <v>4594</v>
      </c>
      <c r="G276" s="871" t="s">
        <v>2739</v>
      </c>
      <c r="H276" s="872"/>
      <c r="I276" s="871" t="str">
        <f t="shared" si="46"/>
        <v>CAH_SENIOR_VIT_CndPart99</v>
      </c>
      <c r="J276" s="871" t="s">
        <v>2720</v>
      </c>
      <c r="K276" s="871" t="s">
        <v>2342</v>
      </c>
      <c r="L276" s="871" t="s">
        <v>2340</v>
      </c>
      <c r="M276" s="873"/>
      <c r="N276" s="874" t="s">
        <v>7</v>
      </c>
      <c r="O276" s="874" t="s">
        <v>7</v>
      </c>
      <c r="P276" s="874" t="s">
        <v>7</v>
      </c>
    </row>
    <row r="277" spans="1:16" x14ac:dyDescent="0.2">
      <c r="A277" s="93" t="s">
        <v>17</v>
      </c>
      <c r="B277" s="876" t="str">
        <f t="shared" si="49"/>
        <v>&gt;</v>
      </c>
      <c r="C277" s="877" t="str">
        <f t="shared" si="47"/>
        <v/>
      </c>
      <c r="D277" s="877" t="str">
        <f t="shared" si="48"/>
        <v/>
      </c>
      <c r="E277" s="843" t="s">
        <v>1522</v>
      </c>
      <c r="F277" s="843" t="s">
        <v>4595</v>
      </c>
      <c r="G277" s="871" t="s">
        <v>2740</v>
      </c>
      <c r="H277" s="872"/>
      <c r="I277" s="871" t="str">
        <f t="shared" si="46"/>
        <v>CAH_SENIOR_VIT_MotifNon</v>
      </c>
      <c r="J277" s="871" t="s">
        <v>2720</v>
      </c>
      <c r="K277" s="871" t="s">
        <v>2342</v>
      </c>
      <c r="L277" s="871" t="s">
        <v>2334</v>
      </c>
      <c r="M277" s="873"/>
      <c r="N277" s="874" t="s">
        <v>7</v>
      </c>
      <c r="O277" s="874" t="s">
        <v>7</v>
      </c>
      <c r="P277" s="874" t="s">
        <v>7</v>
      </c>
    </row>
    <row r="278" spans="1:16" x14ac:dyDescent="0.2">
      <c r="A278" s="93" t="s">
        <v>112</v>
      </c>
      <c r="B278" s="876" t="str">
        <f t="shared" si="49"/>
        <v>-</v>
      </c>
      <c r="C278" s="877" t="str">
        <f t="shared" si="47"/>
        <v/>
      </c>
      <c r="D278" s="877" t="str">
        <f t="shared" si="48"/>
        <v/>
      </c>
      <c r="E278" s="854" t="s">
        <v>1523</v>
      </c>
      <c r="F278" s="854" t="s">
        <v>4596</v>
      </c>
      <c r="G278" s="871" t="s">
        <v>2448</v>
      </c>
      <c r="H278" s="872"/>
      <c r="I278" s="871" t="str">
        <f t="shared" si="46"/>
        <v/>
      </c>
      <c r="J278" s="871"/>
      <c r="K278" s="887"/>
      <c r="L278" s="871"/>
      <c r="M278" s="873"/>
      <c r="N278" s="874" t="s">
        <v>7</v>
      </c>
      <c r="O278" s="874" t="s">
        <v>7</v>
      </c>
      <c r="P278" s="874" t="s">
        <v>7</v>
      </c>
    </row>
    <row r="279" spans="1:16" x14ac:dyDescent="0.2">
      <c r="A279" s="93" t="s">
        <v>112</v>
      </c>
      <c r="B279" s="876" t="str">
        <f t="shared" si="49"/>
        <v>-</v>
      </c>
      <c r="C279" s="877" t="str">
        <f t="shared" si="47"/>
        <v/>
      </c>
      <c r="D279" s="877" t="str">
        <f t="shared" si="48"/>
        <v/>
      </c>
      <c r="E279" s="854" t="s">
        <v>1524</v>
      </c>
      <c r="F279" s="854" t="s">
        <v>4597</v>
      </c>
      <c r="G279" s="871" t="s">
        <v>2448</v>
      </c>
      <c r="H279" s="872"/>
      <c r="I279" s="871" t="str">
        <f t="shared" si="46"/>
        <v/>
      </c>
      <c r="J279" s="871"/>
      <c r="K279" s="887"/>
      <c r="L279" s="871"/>
      <c r="M279" s="873"/>
      <c r="N279" s="874" t="s">
        <v>7</v>
      </c>
      <c r="O279" s="874" t="s">
        <v>7</v>
      </c>
      <c r="P279" s="874" t="s">
        <v>7</v>
      </c>
    </row>
    <row r="280" spans="1:16" x14ac:dyDescent="0.2">
      <c r="A280" s="93" t="s">
        <v>112</v>
      </c>
      <c r="B280" s="876" t="str">
        <f t="shared" si="49"/>
        <v>-</v>
      </c>
      <c r="C280" s="877" t="str">
        <f t="shared" si="47"/>
        <v/>
      </c>
      <c r="D280" s="877" t="str">
        <f t="shared" si="48"/>
        <v/>
      </c>
      <c r="E280" s="854" t="s">
        <v>3075</v>
      </c>
      <c r="F280" s="854" t="s">
        <v>4598</v>
      </c>
      <c r="G280" s="871" t="s">
        <v>2448</v>
      </c>
      <c r="H280" s="872"/>
      <c r="I280" s="871" t="str">
        <f t="shared" si="46"/>
        <v/>
      </c>
      <c r="J280" s="871"/>
      <c r="K280" s="887"/>
      <c r="L280" s="871"/>
      <c r="M280" s="873"/>
      <c r="N280" s="874" t="s">
        <v>7</v>
      </c>
      <c r="O280" s="874" t="s">
        <v>7</v>
      </c>
      <c r="P280" s="874" t="s">
        <v>7</v>
      </c>
    </row>
    <row r="281" spans="1:16" x14ac:dyDescent="0.2">
      <c r="A281" s="93" t="s">
        <v>112</v>
      </c>
      <c r="B281" s="876" t="str">
        <f t="shared" si="49"/>
        <v>-</v>
      </c>
      <c r="C281" s="877" t="str">
        <f t="shared" si="47"/>
        <v/>
      </c>
      <c r="D281" s="877" t="str">
        <f t="shared" si="48"/>
        <v/>
      </c>
      <c r="E281" s="854" t="s">
        <v>3076</v>
      </c>
      <c r="F281" s="854" t="s">
        <v>5231</v>
      </c>
      <c r="G281" s="871" t="s">
        <v>2448</v>
      </c>
      <c r="H281" s="872"/>
      <c r="I281" s="871" t="str">
        <f t="shared" si="46"/>
        <v/>
      </c>
      <c r="J281" s="871"/>
      <c r="K281" s="887"/>
      <c r="L281" s="871"/>
      <c r="M281" s="873"/>
      <c r="N281" s="874" t="s">
        <v>7</v>
      </c>
      <c r="O281" s="874" t="s">
        <v>7</v>
      </c>
      <c r="P281" s="874" t="s">
        <v>7</v>
      </c>
    </row>
    <row r="282" spans="1:16" x14ac:dyDescent="0.2">
      <c r="A282" s="93" t="s">
        <v>112</v>
      </c>
      <c r="B282" s="876" t="str">
        <f t="shared" si="49"/>
        <v>-</v>
      </c>
      <c r="C282" s="877" t="str">
        <f t="shared" si="47"/>
        <v/>
      </c>
      <c r="D282" s="877" t="str">
        <f t="shared" si="48"/>
        <v/>
      </c>
      <c r="E282" s="854" t="s">
        <v>1525</v>
      </c>
      <c r="F282" s="854" t="s">
        <v>4621</v>
      </c>
      <c r="G282" s="871" t="s">
        <v>2448</v>
      </c>
      <c r="H282" s="872"/>
      <c r="I282" s="871" t="str">
        <f t="shared" si="46"/>
        <v/>
      </c>
      <c r="J282" s="871"/>
      <c r="K282" s="887"/>
      <c r="L282" s="871"/>
      <c r="M282" s="873"/>
      <c r="N282" s="874" t="s">
        <v>7</v>
      </c>
      <c r="O282" s="874" t="s">
        <v>7</v>
      </c>
      <c r="P282" s="874" t="s">
        <v>7</v>
      </c>
    </row>
    <row r="283" spans="1:16" x14ac:dyDescent="0.2">
      <c r="A283" s="93" t="s">
        <v>112</v>
      </c>
      <c r="B283" s="876" t="str">
        <f t="shared" si="49"/>
        <v>-</v>
      </c>
      <c r="C283" s="877" t="str">
        <f t="shared" si="47"/>
        <v/>
      </c>
      <c r="D283" s="877" t="str">
        <f t="shared" si="48"/>
        <v/>
      </c>
      <c r="E283" s="854" t="s">
        <v>1526</v>
      </c>
      <c r="F283" s="854" t="s">
        <v>3203</v>
      </c>
      <c r="G283" s="871" t="s">
        <v>2448</v>
      </c>
      <c r="H283" s="872"/>
      <c r="I283" s="871" t="str">
        <f t="shared" si="46"/>
        <v/>
      </c>
      <c r="J283" s="871"/>
      <c r="K283" s="887"/>
      <c r="L283" s="871"/>
      <c r="M283" s="873"/>
      <c r="N283" s="874" t="s">
        <v>7</v>
      </c>
      <c r="O283" s="874" t="s">
        <v>7</v>
      </c>
      <c r="P283" s="874" t="s">
        <v>7</v>
      </c>
    </row>
    <row r="284" spans="1:16" s="875" customFormat="1" ht="15.75" x14ac:dyDescent="0.2">
      <c r="A284" s="90" t="s">
        <v>10</v>
      </c>
      <c r="B284" s="869" t="str">
        <f t="shared" si="49"/>
        <v>◄►</v>
      </c>
      <c r="C284" s="890"/>
      <c r="D284" s="890"/>
      <c r="E284" s="841" t="s">
        <v>1527</v>
      </c>
      <c r="F284" s="841" t="s">
        <v>2034</v>
      </c>
      <c r="G284" s="841" t="s">
        <v>2448</v>
      </c>
      <c r="H284" s="841" t="s">
        <v>2448</v>
      </c>
      <c r="I284" s="841" t="s">
        <v>2448</v>
      </c>
      <c r="J284" s="841" t="s">
        <v>2448</v>
      </c>
      <c r="K284" s="841"/>
      <c r="L284" s="841"/>
      <c r="M284" s="842"/>
      <c r="N284" s="842"/>
      <c r="O284" s="842"/>
      <c r="P284" s="842"/>
    </row>
    <row r="285" spans="1:16" customFormat="1" hidden="1" x14ac:dyDescent="0.2">
      <c r="A285" s="89" t="s">
        <v>454</v>
      </c>
      <c r="B285" s="463" t="str">
        <f t="shared" si="49"/>
        <v>►</v>
      </c>
      <c r="C285" s="461" t="s">
        <v>4896</v>
      </c>
      <c r="D285" s="461" t="s">
        <v>4896</v>
      </c>
      <c r="E285" s="366" t="s">
        <v>1528</v>
      </c>
      <c r="F285" s="367" t="s">
        <v>4517</v>
      </c>
      <c r="G285" s="359" t="s">
        <v>2447</v>
      </c>
      <c r="H285" s="485"/>
      <c r="I285" s="359" t="str">
        <f t="shared" si="46"/>
        <v>CAH_SENIOR_id</v>
      </c>
      <c r="J285" s="359" t="s">
        <v>2719</v>
      </c>
      <c r="K285" s="359" t="s">
        <v>2345</v>
      </c>
      <c r="L285" s="359" t="s">
        <v>2260</v>
      </c>
      <c r="M285" s="360"/>
      <c r="N285" s="361"/>
      <c r="O285" s="361"/>
      <c r="P285" s="361"/>
    </row>
    <row r="286" spans="1:16" customFormat="1" hidden="1" x14ac:dyDescent="0.2">
      <c r="A286" s="89" t="s">
        <v>454</v>
      </c>
      <c r="B286" s="463" t="str">
        <f t="shared" si="49"/>
        <v>►</v>
      </c>
      <c r="C286" s="461" t="s">
        <v>4896</v>
      </c>
      <c r="D286" s="461" t="s">
        <v>4896</v>
      </c>
      <c r="E286" s="366" t="s">
        <v>3077</v>
      </c>
      <c r="F286" s="367" t="s">
        <v>4519</v>
      </c>
      <c r="G286" s="486" t="s">
        <v>2448</v>
      </c>
      <c r="H286" s="486" t="s">
        <v>2448</v>
      </c>
      <c r="I286" s="486" t="s">
        <v>2448</v>
      </c>
      <c r="J286" s="486" t="s">
        <v>2448</v>
      </c>
      <c r="K286" s="359" t="s">
        <v>2345</v>
      </c>
      <c r="L286" s="359" t="s">
        <v>2262</v>
      </c>
      <c r="M286" s="360"/>
      <c r="N286" s="361"/>
      <c r="O286" s="361"/>
      <c r="P286" s="361"/>
    </row>
    <row r="287" spans="1:16" ht="15.75" x14ac:dyDescent="0.2">
      <c r="A287" s="96" t="s">
        <v>1529</v>
      </c>
      <c r="B287" s="869" t="str">
        <f t="shared" si="49"/>
        <v>●</v>
      </c>
      <c r="C287" s="877" t="str">
        <f>IF($C$284="x","x","")</f>
        <v/>
      </c>
      <c r="D287" s="877" t="str">
        <f>IF($D$284="x","x","")</f>
        <v/>
      </c>
      <c r="E287" s="857" t="s">
        <v>1530</v>
      </c>
      <c r="F287" s="857" t="s">
        <v>4622</v>
      </c>
      <c r="G287" s="871" t="s">
        <v>2448</v>
      </c>
      <c r="H287" s="872"/>
      <c r="I287" s="871" t="str">
        <f t="shared" si="46"/>
        <v/>
      </c>
      <c r="J287" s="871"/>
      <c r="K287" s="871"/>
      <c r="L287" s="871"/>
      <c r="M287" s="873" t="s">
        <v>1531</v>
      </c>
      <c r="N287" s="874" t="s">
        <v>7</v>
      </c>
      <c r="O287" s="874" t="s">
        <v>7</v>
      </c>
      <c r="P287" s="874" t="s">
        <v>7</v>
      </c>
    </row>
    <row r="288" spans="1:16" customFormat="1" hidden="1" x14ac:dyDescent="0.2">
      <c r="A288" s="89" t="s">
        <v>1532</v>
      </c>
      <c r="B288" s="463" t="str">
        <f t="shared" si="49"/>
        <v>►</v>
      </c>
      <c r="C288" s="464" t="s">
        <v>4896</v>
      </c>
      <c r="D288" s="464" t="s">
        <v>4896</v>
      </c>
      <c r="E288" s="366" t="s">
        <v>1533</v>
      </c>
      <c r="F288" s="367" t="s">
        <v>4623</v>
      </c>
      <c r="G288" s="359" t="s">
        <v>2448</v>
      </c>
      <c r="H288" s="485"/>
      <c r="I288" s="359" t="str">
        <f t="shared" ref="I288" si="50">IF(G288&lt;&gt;"",IF(H288&lt;&gt;"",G288&amp;" ; "&amp;IFERROR(IF(SEARCH(" ; ",G288)&gt;0,SUBSTITUTE(G288," ; ","_N  ; ")&amp;"_N"),IFERROR(IF(SEARCH(" ;",G288)&gt;0,SUBSTITUTE(G288," ;","_N  ; ")&amp;"_N"),IFERROR(IF(SEARCH(";",G288)&gt;0,SUBSTITUTE(G288,";","_N  ; ")&amp;"_N"),G288&amp;"_N"))),G288),"")</f>
        <v/>
      </c>
      <c r="J288" s="359"/>
      <c r="K288" s="359"/>
      <c r="L288" s="359"/>
      <c r="M288" s="360" t="s">
        <v>1534</v>
      </c>
      <c r="N288" s="361" t="s">
        <v>1535</v>
      </c>
      <c r="O288" s="361" t="s">
        <v>7</v>
      </c>
      <c r="P288" s="361" t="s">
        <v>7</v>
      </c>
    </row>
    <row r="289" spans="1:16" x14ac:dyDescent="0.2">
      <c r="A289" s="89" t="s">
        <v>1536</v>
      </c>
      <c r="B289" s="876" t="str">
        <f t="shared" si="49"/>
        <v>►</v>
      </c>
      <c r="C289" s="877" t="str">
        <f t="shared" ref="C289:C305" si="51">IF($C$284="x","+","")</f>
        <v/>
      </c>
      <c r="D289" s="877" t="str">
        <f>IF($D$284="x","+","")</f>
        <v/>
      </c>
      <c r="E289" s="858" t="s">
        <v>3071</v>
      </c>
      <c r="F289" s="858" t="s">
        <v>4624</v>
      </c>
      <c r="G289" s="871" t="s">
        <v>2704</v>
      </c>
      <c r="H289" s="872"/>
      <c r="I289" s="871" t="str">
        <f t="shared" si="46"/>
        <v>CAH_SENIOR_LEXA_Mn1Tot</v>
      </c>
      <c r="J289" s="871" t="s">
        <v>2719</v>
      </c>
      <c r="K289" s="871" t="s">
        <v>2345</v>
      </c>
      <c r="L289" s="871" t="s">
        <v>2346</v>
      </c>
      <c r="M289" s="873" t="s">
        <v>1537</v>
      </c>
      <c r="N289" s="874" t="s">
        <v>7</v>
      </c>
      <c r="O289" s="874" t="s">
        <v>7</v>
      </c>
      <c r="P289" s="874" t="s">
        <v>7</v>
      </c>
    </row>
    <row r="290" spans="1:16" x14ac:dyDescent="0.2">
      <c r="A290" s="89" t="s">
        <v>1538</v>
      </c>
      <c r="B290" s="876" t="str">
        <f t="shared" si="49"/>
        <v>►</v>
      </c>
      <c r="C290" s="877" t="str">
        <f t="shared" si="51"/>
        <v/>
      </c>
      <c r="D290" s="877" t="str">
        <f>IF($D$284="x","+","")</f>
        <v/>
      </c>
      <c r="E290" s="858" t="s">
        <v>1539</v>
      </c>
      <c r="F290" s="858" t="s">
        <v>4625</v>
      </c>
      <c r="G290" s="871" t="s">
        <v>2705</v>
      </c>
      <c r="H290" s="872"/>
      <c r="I290" s="871" t="str">
        <f t="shared" si="46"/>
        <v>CAH_SENIOR_LEXA_Mn1Rep</v>
      </c>
      <c r="J290" s="871" t="s">
        <v>2719</v>
      </c>
      <c r="K290" s="871" t="s">
        <v>2345</v>
      </c>
      <c r="L290" s="871" t="s">
        <v>2347</v>
      </c>
      <c r="M290" s="873" t="s">
        <v>1540</v>
      </c>
      <c r="N290" s="874" t="s">
        <v>7</v>
      </c>
      <c r="O290" s="874" t="s">
        <v>7</v>
      </c>
      <c r="P290" s="874" t="s">
        <v>7</v>
      </c>
    </row>
    <row r="291" spans="1:16" x14ac:dyDescent="0.2">
      <c r="A291" s="89" t="s">
        <v>1541</v>
      </c>
      <c r="B291" s="876" t="str">
        <f t="shared" si="49"/>
        <v>►</v>
      </c>
      <c r="C291" s="877" t="str">
        <f t="shared" si="51"/>
        <v/>
      </c>
      <c r="D291" s="877" t="str">
        <f>IF($D$284="x","+","")</f>
        <v/>
      </c>
      <c r="E291" s="858" t="s">
        <v>3072</v>
      </c>
      <c r="F291" s="858" t="s">
        <v>4626</v>
      </c>
      <c r="G291" s="871" t="s">
        <v>2706</v>
      </c>
      <c r="H291" s="872"/>
      <c r="I291" s="871" t="str">
        <f t="shared" si="46"/>
        <v>CAH_SENIOR_LEXA_Mn1Err</v>
      </c>
      <c r="J291" s="871" t="s">
        <v>2719</v>
      </c>
      <c r="K291" s="871" t="s">
        <v>2345</v>
      </c>
      <c r="L291" s="871" t="s">
        <v>2348</v>
      </c>
      <c r="M291" s="873" t="s">
        <v>1542</v>
      </c>
      <c r="N291" s="874" t="s">
        <v>7</v>
      </c>
      <c r="O291" s="874" t="s">
        <v>7</v>
      </c>
      <c r="P291" s="874" t="s">
        <v>7</v>
      </c>
    </row>
    <row r="292" spans="1:16" x14ac:dyDescent="0.2">
      <c r="A292" s="89" t="s">
        <v>1543</v>
      </c>
      <c r="B292" s="876" t="str">
        <f t="shared" si="49"/>
        <v>►</v>
      </c>
      <c r="C292" s="877" t="str">
        <f t="shared" si="51"/>
        <v/>
      </c>
      <c r="D292" s="877" t="str">
        <f>IF($D$284="x","+","")</f>
        <v/>
      </c>
      <c r="E292" s="858" t="s">
        <v>1544</v>
      </c>
      <c r="F292" s="858" t="s">
        <v>4627</v>
      </c>
      <c r="G292" s="871" t="s">
        <v>2707</v>
      </c>
      <c r="H292" s="872"/>
      <c r="I292" s="871" t="str">
        <f t="shared" si="46"/>
        <v>CAH_SENIOR_LEXA_Mn1Sco</v>
      </c>
      <c r="J292" s="871" t="s">
        <v>2719</v>
      </c>
      <c r="K292" s="871" t="s">
        <v>2345</v>
      </c>
      <c r="L292" s="871" t="s">
        <v>2349</v>
      </c>
      <c r="M292" s="873" t="s">
        <v>1545</v>
      </c>
      <c r="N292" s="874" t="s">
        <v>7</v>
      </c>
      <c r="O292" s="874" t="s">
        <v>7</v>
      </c>
      <c r="P292" s="874" t="s">
        <v>7</v>
      </c>
    </row>
    <row r="293" spans="1:16" customFormat="1" hidden="1" x14ac:dyDescent="0.2">
      <c r="A293" s="89" t="s">
        <v>454</v>
      </c>
      <c r="B293" s="463" t="str">
        <f t="shared" si="49"/>
        <v>►</v>
      </c>
      <c r="C293" s="461" t="s">
        <v>4896</v>
      </c>
      <c r="D293" s="464" t="s">
        <v>4896</v>
      </c>
      <c r="E293" s="357" t="s">
        <v>3080</v>
      </c>
      <c r="F293" s="357" t="s">
        <v>5227</v>
      </c>
      <c r="G293" s="359" t="s">
        <v>2708</v>
      </c>
      <c r="H293" s="485"/>
      <c r="I293" s="359" t="str">
        <f t="shared" si="46"/>
        <v>CAH_SENIOR_LEXA_Ok</v>
      </c>
      <c r="J293" s="359" t="s">
        <v>2719</v>
      </c>
      <c r="K293" s="486" t="s">
        <v>2448</v>
      </c>
      <c r="L293" s="486" t="s">
        <v>2448</v>
      </c>
      <c r="M293" s="360" t="s">
        <v>7</v>
      </c>
      <c r="N293" s="361"/>
      <c r="O293" s="361"/>
      <c r="P293" s="361"/>
    </row>
    <row r="294" spans="1:16" x14ac:dyDescent="0.2">
      <c r="A294" s="89" t="s">
        <v>1546</v>
      </c>
      <c r="B294" s="876" t="str">
        <f t="shared" si="49"/>
        <v>►</v>
      </c>
      <c r="C294" s="877" t="str">
        <f t="shared" si="51"/>
        <v/>
      </c>
      <c r="D294" s="877" t="str">
        <f t="shared" ref="D294:D305" si="52">IF($D$284="x","+","")</f>
        <v/>
      </c>
      <c r="E294" s="840" t="s">
        <v>5441</v>
      </c>
      <c r="F294" s="840" t="s">
        <v>5440</v>
      </c>
      <c r="G294" s="871" t="s">
        <v>2775</v>
      </c>
      <c r="H294" s="872"/>
      <c r="I294" s="871" t="str">
        <f t="shared" si="46"/>
        <v>CAH_SENIOR_LEXA_Passe</v>
      </c>
      <c r="J294" s="871" t="s">
        <v>2719</v>
      </c>
      <c r="K294" s="871" t="s">
        <v>2345</v>
      </c>
      <c r="L294" s="871" t="s">
        <v>2350</v>
      </c>
      <c r="M294" s="873"/>
      <c r="N294" s="874" t="s">
        <v>7</v>
      </c>
      <c r="O294" s="874" t="s">
        <v>7</v>
      </c>
      <c r="P294" s="874" t="s">
        <v>7</v>
      </c>
    </row>
    <row r="295" spans="1:16" x14ac:dyDescent="0.2">
      <c r="A295" s="89" t="s">
        <v>1547</v>
      </c>
      <c r="B295" s="876" t="str">
        <f t="shared" si="49"/>
        <v>&gt;</v>
      </c>
      <c r="C295" s="877" t="str">
        <f t="shared" si="51"/>
        <v/>
      </c>
      <c r="D295" s="877" t="str">
        <f t="shared" si="52"/>
        <v/>
      </c>
      <c r="E295" s="843" t="s">
        <v>1548</v>
      </c>
      <c r="F295" s="843" t="s">
        <v>4610</v>
      </c>
      <c r="G295" s="871" t="s">
        <v>2448</v>
      </c>
      <c r="H295" s="872"/>
      <c r="I295" s="871" t="str">
        <f t="shared" si="46"/>
        <v/>
      </c>
      <c r="J295" s="871"/>
      <c r="K295" s="871" t="s">
        <v>2345</v>
      </c>
      <c r="L295" s="883" t="s">
        <v>2448</v>
      </c>
      <c r="M295" s="873"/>
      <c r="N295" s="874" t="s">
        <v>7</v>
      </c>
      <c r="O295" s="874" t="s">
        <v>7</v>
      </c>
      <c r="P295" s="874" t="s">
        <v>7</v>
      </c>
    </row>
    <row r="296" spans="1:16" x14ac:dyDescent="0.2">
      <c r="A296" s="93" t="s">
        <v>112</v>
      </c>
      <c r="B296" s="876" t="str">
        <f t="shared" si="49"/>
        <v>-</v>
      </c>
      <c r="C296" s="877" t="str">
        <f t="shared" si="51"/>
        <v/>
      </c>
      <c r="D296" s="877" t="str">
        <f t="shared" si="52"/>
        <v/>
      </c>
      <c r="E296" s="853" t="s">
        <v>1549</v>
      </c>
      <c r="F296" s="853" t="s">
        <v>4591</v>
      </c>
      <c r="G296" s="871" t="s">
        <v>2709</v>
      </c>
      <c r="H296" s="872"/>
      <c r="I296" s="871" t="str">
        <f t="shared" si="46"/>
        <v>CAH_SENIOR_LEXA_CndPart00</v>
      </c>
      <c r="J296" s="871" t="s">
        <v>2719</v>
      </c>
      <c r="K296" s="871" t="s">
        <v>2345</v>
      </c>
      <c r="L296" s="871" t="s">
        <v>2351</v>
      </c>
      <c r="M296" s="873"/>
      <c r="N296" s="874" t="s">
        <v>7</v>
      </c>
      <c r="O296" s="874" t="s">
        <v>7</v>
      </c>
      <c r="P296" s="874" t="s">
        <v>7</v>
      </c>
    </row>
    <row r="297" spans="1:16" ht="22.5" x14ac:dyDescent="0.2">
      <c r="A297" s="93" t="s">
        <v>112</v>
      </c>
      <c r="B297" s="876" t="str">
        <f t="shared" si="49"/>
        <v>-</v>
      </c>
      <c r="C297" s="877" t="str">
        <f t="shared" si="51"/>
        <v/>
      </c>
      <c r="D297" s="877" t="str">
        <f t="shared" si="52"/>
        <v/>
      </c>
      <c r="E297" s="853" t="s">
        <v>1550</v>
      </c>
      <c r="F297" s="853" t="s">
        <v>4592</v>
      </c>
      <c r="G297" s="871" t="s">
        <v>2710</v>
      </c>
      <c r="H297" s="872"/>
      <c r="I297" s="871" t="str">
        <f t="shared" si="46"/>
        <v>CAH_SENIOR_LEXA_CndPart59</v>
      </c>
      <c r="J297" s="871" t="s">
        <v>2719</v>
      </c>
      <c r="K297" s="871" t="s">
        <v>2345</v>
      </c>
      <c r="L297" s="871" t="s">
        <v>2352</v>
      </c>
      <c r="M297" s="873"/>
      <c r="N297" s="874" t="s">
        <v>7</v>
      </c>
      <c r="O297" s="874" t="s">
        <v>7</v>
      </c>
      <c r="P297" s="874" t="s">
        <v>7</v>
      </c>
    </row>
    <row r="298" spans="1:16" x14ac:dyDescent="0.2">
      <c r="A298" s="93" t="s">
        <v>112</v>
      </c>
      <c r="B298" s="876" t="str">
        <f t="shared" si="49"/>
        <v>-</v>
      </c>
      <c r="C298" s="877" t="str">
        <f t="shared" si="51"/>
        <v/>
      </c>
      <c r="D298" s="877" t="str">
        <f t="shared" si="52"/>
        <v/>
      </c>
      <c r="E298" s="853" t="s">
        <v>3075</v>
      </c>
      <c r="F298" s="853" t="s">
        <v>4593</v>
      </c>
      <c r="G298" s="871" t="s">
        <v>2711</v>
      </c>
      <c r="H298" s="872"/>
      <c r="I298" s="871" t="str">
        <f t="shared" si="46"/>
        <v>CAH_SENIOR_LEXA_CndPart90</v>
      </c>
      <c r="J298" s="871" t="s">
        <v>2719</v>
      </c>
      <c r="K298" s="871" t="s">
        <v>2345</v>
      </c>
      <c r="L298" s="871" t="s">
        <v>2353</v>
      </c>
      <c r="M298" s="873"/>
      <c r="N298" s="874" t="s">
        <v>7</v>
      </c>
      <c r="O298" s="874" t="s">
        <v>7</v>
      </c>
      <c r="P298" s="874" t="s">
        <v>7</v>
      </c>
    </row>
    <row r="299" spans="1:16" x14ac:dyDescent="0.2">
      <c r="A299" s="93" t="s">
        <v>112</v>
      </c>
      <c r="B299" s="876" t="str">
        <f t="shared" si="49"/>
        <v>-</v>
      </c>
      <c r="C299" s="877" t="str">
        <f t="shared" si="51"/>
        <v/>
      </c>
      <c r="D299" s="877" t="str">
        <f t="shared" si="52"/>
        <v/>
      </c>
      <c r="E299" s="853" t="s">
        <v>1551</v>
      </c>
      <c r="F299" s="853" t="s">
        <v>4594</v>
      </c>
      <c r="G299" s="871" t="s">
        <v>2712</v>
      </c>
      <c r="H299" s="872"/>
      <c r="I299" s="871" t="str">
        <f t="shared" si="46"/>
        <v>CAH_SENIOR_LEXA_CndPart99</v>
      </c>
      <c r="J299" s="871" t="s">
        <v>2719</v>
      </c>
      <c r="K299" s="871" t="s">
        <v>2345</v>
      </c>
      <c r="L299" s="871" t="s">
        <v>2354</v>
      </c>
      <c r="M299" s="873"/>
      <c r="N299" s="874" t="s">
        <v>7</v>
      </c>
      <c r="O299" s="874" t="s">
        <v>7</v>
      </c>
      <c r="P299" s="874" t="s">
        <v>7</v>
      </c>
    </row>
    <row r="300" spans="1:16" x14ac:dyDescent="0.2">
      <c r="A300" s="93" t="s">
        <v>17</v>
      </c>
      <c r="B300" s="876" t="str">
        <f t="shared" si="49"/>
        <v>&gt;</v>
      </c>
      <c r="C300" s="877" t="str">
        <f t="shared" si="51"/>
        <v/>
      </c>
      <c r="D300" s="877" t="str">
        <f t="shared" si="52"/>
        <v/>
      </c>
      <c r="E300" s="843" t="s">
        <v>1488</v>
      </c>
      <c r="F300" s="843" t="s">
        <v>5442</v>
      </c>
      <c r="G300" s="871" t="s">
        <v>2713</v>
      </c>
      <c r="H300" s="872"/>
      <c r="I300" s="871" t="str">
        <f t="shared" si="46"/>
        <v>CAH_SENIOR_LEXA_MotifNon</v>
      </c>
      <c r="J300" s="871" t="s">
        <v>2719</v>
      </c>
      <c r="K300" s="871" t="s">
        <v>2345</v>
      </c>
      <c r="L300" s="871" t="s">
        <v>2355</v>
      </c>
      <c r="M300" s="873"/>
      <c r="N300" s="874" t="s">
        <v>7</v>
      </c>
      <c r="O300" s="874" t="s">
        <v>7</v>
      </c>
      <c r="P300" s="874" t="s">
        <v>7</v>
      </c>
    </row>
    <row r="301" spans="1:16" x14ac:dyDescent="0.2">
      <c r="A301" s="93"/>
      <c r="B301" s="876"/>
      <c r="C301" s="877" t="str">
        <f t="shared" si="51"/>
        <v/>
      </c>
      <c r="D301" s="877" t="str">
        <f t="shared" si="52"/>
        <v/>
      </c>
      <c r="E301" s="854" t="s">
        <v>1377</v>
      </c>
      <c r="F301" s="854" t="s">
        <v>4596</v>
      </c>
      <c r="G301" s="871" t="s">
        <v>2448</v>
      </c>
      <c r="H301" s="872"/>
      <c r="I301" s="871" t="str">
        <f t="shared" ref="I301" si="53">IF(G301&lt;&gt;"",IF(H301&lt;&gt;"",G301&amp;" ; "&amp;IFERROR(IF(SEARCH(" ; ",G301)&gt;0,SUBSTITUTE(G301," ; ","_N  ; ")&amp;"_N"),IFERROR(IF(SEARCH(" ;",G301)&gt;0,SUBSTITUTE(G301," ;","_N  ; ")&amp;"_N"),IFERROR(IF(SEARCH(";",G301)&gt;0,SUBSTITUTE(G301,";","_N  ; ")&amp;"_N"),G301&amp;"_N"))),G301),"")</f>
        <v/>
      </c>
      <c r="J301" s="871"/>
      <c r="K301" s="887"/>
      <c r="L301" s="871"/>
      <c r="M301" s="873"/>
      <c r="N301" s="874" t="s">
        <v>7</v>
      </c>
      <c r="O301" s="874" t="s">
        <v>7</v>
      </c>
      <c r="P301" s="874" t="s">
        <v>7</v>
      </c>
    </row>
    <row r="302" spans="1:16" x14ac:dyDescent="0.2">
      <c r="A302" s="93"/>
      <c r="B302" s="876"/>
      <c r="C302" s="877" t="str">
        <f t="shared" si="51"/>
        <v/>
      </c>
      <c r="D302" s="877" t="str">
        <f t="shared" si="52"/>
        <v/>
      </c>
      <c r="E302" s="854" t="s">
        <v>5229</v>
      </c>
      <c r="F302" s="854" t="s">
        <v>5230</v>
      </c>
      <c r="G302" s="871"/>
      <c r="H302" s="872"/>
      <c r="I302" s="871"/>
      <c r="J302" s="871"/>
      <c r="K302" s="871"/>
      <c r="L302" s="871"/>
      <c r="M302" s="873"/>
      <c r="N302" s="874" t="s">
        <v>7</v>
      </c>
      <c r="O302" s="874" t="s">
        <v>7</v>
      </c>
      <c r="P302" s="874" t="s">
        <v>7</v>
      </c>
    </row>
    <row r="303" spans="1:16" x14ac:dyDescent="0.2">
      <c r="A303" s="93" t="s">
        <v>112</v>
      </c>
      <c r="B303" s="876" t="str">
        <f t="shared" ref="B303:B324" si="54">IF(ISERROR(LOOKUP(A303,TABLE,SIGNE)),"",(LOOKUP(A303,TABLE,SIGNE)))</f>
        <v>-</v>
      </c>
      <c r="C303" s="877" t="str">
        <f t="shared" si="51"/>
        <v/>
      </c>
      <c r="D303" s="877" t="str">
        <f t="shared" si="52"/>
        <v/>
      </c>
      <c r="E303" s="854" t="s">
        <v>1552</v>
      </c>
      <c r="F303" s="854" t="s">
        <v>4597</v>
      </c>
      <c r="G303" s="871" t="s">
        <v>2448</v>
      </c>
      <c r="H303" s="872"/>
      <c r="I303" s="871" t="str">
        <f t="shared" si="46"/>
        <v/>
      </c>
      <c r="J303" s="871"/>
      <c r="K303" s="887"/>
      <c r="L303" s="871"/>
      <c r="M303" s="873"/>
      <c r="N303" s="874" t="s">
        <v>7</v>
      </c>
      <c r="O303" s="874" t="s">
        <v>7</v>
      </c>
      <c r="P303" s="874" t="s">
        <v>7</v>
      </c>
    </row>
    <row r="304" spans="1:16" x14ac:dyDescent="0.2">
      <c r="A304" s="93" t="s">
        <v>112</v>
      </c>
      <c r="B304" s="876" t="str">
        <f t="shared" si="54"/>
        <v>-</v>
      </c>
      <c r="C304" s="877" t="str">
        <f t="shared" si="51"/>
        <v/>
      </c>
      <c r="D304" s="877" t="str">
        <f t="shared" si="52"/>
        <v/>
      </c>
      <c r="E304" s="854" t="s">
        <v>1553</v>
      </c>
      <c r="F304" s="854" t="s">
        <v>4614</v>
      </c>
      <c r="G304" s="871" t="s">
        <v>2448</v>
      </c>
      <c r="H304" s="872"/>
      <c r="I304" s="871" t="str">
        <f t="shared" si="46"/>
        <v/>
      </c>
      <c r="J304" s="871"/>
      <c r="K304" s="887"/>
      <c r="L304" s="871"/>
      <c r="M304" s="873"/>
      <c r="N304" s="874" t="s">
        <v>7</v>
      </c>
      <c r="O304" s="874" t="s">
        <v>7</v>
      </c>
      <c r="P304" s="874" t="s">
        <v>7</v>
      </c>
    </row>
    <row r="305" spans="1:16" x14ac:dyDescent="0.2">
      <c r="A305" s="93" t="s">
        <v>112</v>
      </c>
      <c r="B305" s="876" t="str">
        <f t="shared" si="54"/>
        <v>-</v>
      </c>
      <c r="C305" s="877" t="str">
        <f t="shared" si="51"/>
        <v/>
      </c>
      <c r="D305" s="877" t="str">
        <f t="shared" si="52"/>
        <v/>
      </c>
      <c r="E305" s="854" t="s">
        <v>1554</v>
      </c>
      <c r="F305" s="854" t="s">
        <v>3203</v>
      </c>
      <c r="G305" s="871" t="s">
        <v>2448</v>
      </c>
      <c r="H305" s="872"/>
      <c r="I305" s="871" t="str">
        <f t="shared" si="46"/>
        <v/>
      </c>
      <c r="J305" s="871"/>
      <c r="K305" s="887"/>
      <c r="L305" s="871"/>
      <c r="M305" s="873"/>
      <c r="N305" s="874" t="s">
        <v>7</v>
      </c>
      <c r="O305" s="874" t="s">
        <v>7</v>
      </c>
      <c r="P305" s="874" t="s">
        <v>7</v>
      </c>
    </row>
    <row r="306" spans="1:16" ht="15.75" x14ac:dyDescent="0.2">
      <c r="A306" s="96" t="s">
        <v>1555</v>
      </c>
      <c r="B306" s="869" t="str">
        <f t="shared" si="54"/>
        <v>●</v>
      </c>
      <c r="C306" s="877" t="str">
        <f>IF($C$284="x","x","")</f>
        <v/>
      </c>
      <c r="D306" s="877" t="str">
        <f t="shared" ref="D306" si="55">IF($D$284="x","x","")</f>
        <v/>
      </c>
      <c r="E306" s="857" t="s">
        <v>1556</v>
      </c>
      <c r="F306" s="857" t="s">
        <v>4628</v>
      </c>
      <c r="G306" s="871" t="s">
        <v>2448</v>
      </c>
      <c r="H306" s="872"/>
      <c r="I306" s="871" t="str">
        <f t="shared" si="46"/>
        <v/>
      </c>
      <c r="J306" s="871"/>
      <c r="K306" s="891"/>
      <c r="L306" s="871"/>
      <c r="M306" s="873" t="s">
        <v>1557</v>
      </c>
      <c r="N306" s="874" t="s">
        <v>1558</v>
      </c>
      <c r="O306" s="874" t="s">
        <v>7</v>
      </c>
      <c r="P306" s="874" t="s">
        <v>7</v>
      </c>
    </row>
    <row r="307" spans="1:16" customFormat="1" hidden="1" x14ac:dyDescent="0.2">
      <c r="A307" s="89" t="s">
        <v>1559</v>
      </c>
      <c r="B307" s="463" t="str">
        <f t="shared" si="54"/>
        <v>►</v>
      </c>
      <c r="C307" s="464" t="s">
        <v>4896</v>
      </c>
      <c r="D307" s="464" t="s">
        <v>4896</v>
      </c>
      <c r="E307" s="366" t="s">
        <v>1560</v>
      </c>
      <c r="F307" s="367" t="s">
        <v>4623</v>
      </c>
      <c r="G307" s="359" t="s">
        <v>2448</v>
      </c>
      <c r="H307" s="485"/>
      <c r="I307" s="359" t="str">
        <f t="shared" si="46"/>
        <v/>
      </c>
      <c r="J307" s="359"/>
      <c r="K307" s="359"/>
      <c r="L307" s="359"/>
      <c r="M307" s="360" t="s">
        <v>1561</v>
      </c>
      <c r="N307" s="361" t="s">
        <v>1562</v>
      </c>
      <c r="O307" s="361" t="s">
        <v>7</v>
      </c>
      <c r="P307" s="361" t="s">
        <v>7</v>
      </c>
    </row>
    <row r="308" spans="1:16" x14ac:dyDescent="0.2">
      <c r="A308" s="89" t="s">
        <v>1563</v>
      </c>
      <c r="B308" s="876" t="str">
        <f t="shared" si="54"/>
        <v>►</v>
      </c>
      <c r="C308" s="877" t="str">
        <f t="shared" ref="C308:C324" si="56">IF($C$284="x","+","")</f>
        <v/>
      </c>
      <c r="D308" s="877" t="str">
        <f>IF($D$284="x","+","")</f>
        <v/>
      </c>
      <c r="E308" s="858" t="s">
        <v>3071</v>
      </c>
      <c r="F308" s="892" t="s">
        <v>5247</v>
      </c>
      <c r="G308" s="871" t="s">
        <v>2778</v>
      </c>
      <c r="H308" s="872"/>
      <c r="I308" s="871" t="str">
        <f t="shared" si="46"/>
        <v>CAH_SENIOR_LEXB_Mn1Tot</v>
      </c>
      <c r="J308" s="871" t="s">
        <v>2719</v>
      </c>
      <c r="K308" s="871" t="s">
        <v>2345</v>
      </c>
      <c r="L308" s="871" t="s">
        <v>2356</v>
      </c>
      <c r="M308" s="873" t="s">
        <v>1564</v>
      </c>
      <c r="N308" s="874" t="s">
        <v>1565</v>
      </c>
      <c r="O308" s="874" t="s">
        <v>7</v>
      </c>
      <c r="P308" s="874" t="s">
        <v>7</v>
      </c>
    </row>
    <row r="309" spans="1:16" x14ac:dyDescent="0.2">
      <c r="A309" s="89" t="s">
        <v>1566</v>
      </c>
      <c r="B309" s="876" t="str">
        <f t="shared" si="54"/>
        <v>►</v>
      </c>
      <c r="C309" s="877" t="str">
        <f t="shared" si="56"/>
        <v/>
      </c>
      <c r="D309" s="877" t="str">
        <f>IF($D$284="x","+","")</f>
        <v/>
      </c>
      <c r="E309" s="858" t="s">
        <v>1567</v>
      </c>
      <c r="F309" s="858" t="s">
        <v>4625</v>
      </c>
      <c r="G309" s="871" t="s">
        <v>2779</v>
      </c>
      <c r="H309" s="872"/>
      <c r="I309" s="871" t="str">
        <f t="shared" si="46"/>
        <v>CAH_SENIOR_LEXB_Mn1Rep</v>
      </c>
      <c r="J309" s="871" t="s">
        <v>2719</v>
      </c>
      <c r="K309" s="871" t="s">
        <v>2345</v>
      </c>
      <c r="L309" s="871" t="s">
        <v>2357</v>
      </c>
      <c r="M309" s="873" t="s">
        <v>1568</v>
      </c>
      <c r="N309" s="874" t="s">
        <v>1569</v>
      </c>
      <c r="O309" s="874" t="s">
        <v>7</v>
      </c>
      <c r="P309" s="874" t="s">
        <v>7</v>
      </c>
    </row>
    <row r="310" spans="1:16" x14ac:dyDescent="0.2">
      <c r="A310" s="89" t="s">
        <v>1570</v>
      </c>
      <c r="B310" s="876" t="str">
        <f t="shared" si="54"/>
        <v>►</v>
      </c>
      <c r="C310" s="877" t="str">
        <f t="shared" si="56"/>
        <v/>
      </c>
      <c r="D310" s="877" t="str">
        <f>IF($D$284="x","+","")</f>
        <v/>
      </c>
      <c r="E310" s="858" t="s">
        <v>3073</v>
      </c>
      <c r="F310" s="858" t="s">
        <v>4626</v>
      </c>
      <c r="G310" s="871" t="s">
        <v>2780</v>
      </c>
      <c r="H310" s="872"/>
      <c r="I310" s="871" t="str">
        <f t="shared" si="46"/>
        <v>CAH_SENIOR_LEXB_Mn1Err</v>
      </c>
      <c r="J310" s="871" t="s">
        <v>2719</v>
      </c>
      <c r="K310" s="871" t="s">
        <v>2345</v>
      </c>
      <c r="L310" s="871" t="s">
        <v>2358</v>
      </c>
      <c r="M310" s="873" t="s">
        <v>1571</v>
      </c>
      <c r="N310" s="874" t="s">
        <v>1572</v>
      </c>
      <c r="O310" s="874" t="s">
        <v>7</v>
      </c>
      <c r="P310" s="874" t="s">
        <v>7</v>
      </c>
    </row>
    <row r="311" spans="1:16" x14ac:dyDescent="0.2">
      <c r="A311" s="89" t="s">
        <v>1573</v>
      </c>
      <c r="B311" s="876" t="str">
        <f t="shared" si="54"/>
        <v>►</v>
      </c>
      <c r="C311" s="877" t="str">
        <f t="shared" si="56"/>
        <v/>
      </c>
      <c r="D311" s="877" t="str">
        <f>IF($D$284="x","+","")</f>
        <v/>
      </c>
      <c r="E311" s="858" t="s">
        <v>1574</v>
      </c>
      <c r="F311" s="858" t="s">
        <v>4627</v>
      </c>
      <c r="G311" s="871" t="s">
        <v>2781</v>
      </c>
      <c r="H311" s="872"/>
      <c r="I311" s="871" t="str">
        <f t="shared" si="46"/>
        <v>CAH_SENIOR_LEXB_Mn1Sco</v>
      </c>
      <c r="J311" s="871" t="s">
        <v>2719</v>
      </c>
      <c r="K311" s="871" t="s">
        <v>2345</v>
      </c>
      <c r="L311" s="871" t="s">
        <v>2359</v>
      </c>
      <c r="M311" s="873" t="s">
        <v>1575</v>
      </c>
      <c r="N311" s="874" t="s">
        <v>1576</v>
      </c>
      <c r="O311" s="874" t="s">
        <v>7</v>
      </c>
      <c r="P311" s="874" t="s">
        <v>7</v>
      </c>
    </row>
    <row r="312" spans="1:16" customFormat="1" hidden="1" x14ac:dyDescent="0.2">
      <c r="A312" s="89" t="s">
        <v>454</v>
      </c>
      <c r="B312" s="463" t="str">
        <f t="shared" si="54"/>
        <v>►</v>
      </c>
      <c r="C312" s="461" t="s">
        <v>4896</v>
      </c>
      <c r="D312" s="461" t="s">
        <v>4896</v>
      </c>
      <c r="E312" s="357" t="s">
        <v>3080</v>
      </c>
      <c r="F312" s="357" t="s">
        <v>5227</v>
      </c>
      <c r="G312" s="359" t="s">
        <v>2777</v>
      </c>
      <c r="H312" s="485"/>
      <c r="I312" s="359" t="str">
        <f t="shared" si="46"/>
        <v>CAH_SENIOR_LEXB_Ok</v>
      </c>
      <c r="J312" s="359" t="s">
        <v>2719</v>
      </c>
      <c r="K312" s="486" t="s">
        <v>2448</v>
      </c>
      <c r="L312" s="486" t="s">
        <v>2448</v>
      </c>
      <c r="M312" s="360" t="s">
        <v>7</v>
      </c>
      <c r="N312" s="361"/>
      <c r="O312" s="361"/>
      <c r="P312" s="500"/>
    </row>
    <row r="313" spans="1:16" x14ac:dyDescent="0.2">
      <c r="A313" s="89" t="s">
        <v>1577</v>
      </c>
      <c r="B313" s="876" t="str">
        <f t="shared" si="54"/>
        <v>►</v>
      </c>
      <c r="C313" s="877" t="str">
        <f t="shared" si="56"/>
        <v/>
      </c>
      <c r="D313" s="877" t="str">
        <f t="shared" ref="D313:D324" si="57">IF($D$284="x","+","")</f>
        <v/>
      </c>
      <c r="E313" s="840" t="s">
        <v>5441</v>
      </c>
      <c r="F313" s="840" t="s">
        <v>5440</v>
      </c>
      <c r="G313" s="871" t="s">
        <v>2782</v>
      </c>
      <c r="H313" s="872"/>
      <c r="I313" s="871" t="str">
        <f t="shared" si="46"/>
        <v>CAH_SENIOR_LEXB_Passe</v>
      </c>
      <c r="J313" s="871" t="s">
        <v>2719</v>
      </c>
      <c r="K313" s="871" t="s">
        <v>2345</v>
      </c>
      <c r="L313" s="871" t="s">
        <v>2360</v>
      </c>
      <c r="M313" s="873"/>
      <c r="N313" s="874" t="s">
        <v>1578</v>
      </c>
      <c r="O313" s="874" t="s">
        <v>7</v>
      </c>
      <c r="P313" s="874" t="s">
        <v>7</v>
      </c>
    </row>
    <row r="314" spans="1:16" x14ac:dyDescent="0.2">
      <c r="A314" s="89" t="s">
        <v>1579</v>
      </c>
      <c r="B314" s="876" t="str">
        <f t="shared" si="54"/>
        <v>&gt;</v>
      </c>
      <c r="C314" s="877" t="str">
        <f t="shared" si="56"/>
        <v/>
      </c>
      <c r="D314" s="877" t="str">
        <f t="shared" si="57"/>
        <v/>
      </c>
      <c r="E314" s="843" t="s">
        <v>1580</v>
      </c>
      <c r="F314" s="843" t="s">
        <v>4610</v>
      </c>
      <c r="G314" s="871" t="s">
        <v>2448</v>
      </c>
      <c r="H314" s="872"/>
      <c r="I314" s="871" t="str">
        <f t="shared" si="46"/>
        <v/>
      </c>
      <c r="J314" s="871"/>
      <c r="K314" s="871" t="s">
        <v>2345</v>
      </c>
      <c r="L314" s="883" t="s">
        <v>2448</v>
      </c>
      <c r="M314" s="873"/>
      <c r="N314" s="874" t="s">
        <v>1581</v>
      </c>
      <c r="O314" s="874" t="s">
        <v>7</v>
      </c>
      <c r="P314" s="874" t="s">
        <v>7</v>
      </c>
    </row>
    <row r="315" spans="1:16" x14ac:dyDescent="0.2">
      <c r="A315" s="93" t="s">
        <v>1582</v>
      </c>
      <c r="B315" s="876" t="str">
        <f t="shared" si="54"/>
        <v>·</v>
      </c>
      <c r="C315" s="877" t="str">
        <f t="shared" si="56"/>
        <v/>
      </c>
      <c r="D315" s="877" t="str">
        <f t="shared" si="57"/>
        <v/>
      </c>
      <c r="E315" s="853" t="s">
        <v>1583</v>
      </c>
      <c r="F315" s="853" t="s">
        <v>4591</v>
      </c>
      <c r="G315" s="871" t="s">
        <v>2714</v>
      </c>
      <c r="H315" s="872"/>
      <c r="I315" s="871" t="str">
        <f t="shared" si="46"/>
        <v>CAH_SENIOR_LEXB_CndPart00</v>
      </c>
      <c r="J315" s="871" t="s">
        <v>2719</v>
      </c>
      <c r="K315" s="871" t="s">
        <v>2345</v>
      </c>
      <c r="L315" s="871" t="s">
        <v>2361</v>
      </c>
      <c r="M315" s="873"/>
      <c r="N315" s="874" t="s">
        <v>1584</v>
      </c>
      <c r="O315" s="874" t="s">
        <v>7</v>
      </c>
      <c r="P315" s="874" t="s">
        <v>7</v>
      </c>
    </row>
    <row r="316" spans="1:16" ht="22.5" x14ac:dyDescent="0.2">
      <c r="A316" s="93" t="s">
        <v>1585</v>
      </c>
      <c r="B316" s="876" t="str">
        <f t="shared" si="54"/>
        <v>·</v>
      </c>
      <c r="C316" s="877" t="str">
        <f t="shared" si="56"/>
        <v/>
      </c>
      <c r="D316" s="877" t="str">
        <f t="shared" si="57"/>
        <v/>
      </c>
      <c r="E316" s="853" t="s">
        <v>1586</v>
      </c>
      <c r="F316" s="853" t="s">
        <v>4592</v>
      </c>
      <c r="G316" s="871" t="s">
        <v>2715</v>
      </c>
      <c r="H316" s="872"/>
      <c r="I316" s="871" t="str">
        <f t="shared" si="46"/>
        <v>CAH_SENIOR_LEXB_CndPart59</v>
      </c>
      <c r="J316" s="871" t="s">
        <v>2719</v>
      </c>
      <c r="K316" s="871" t="s">
        <v>2345</v>
      </c>
      <c r="L316" s="871" t="s">
        <v>2362</v>
      </c>
      <c r="M316" s="873"/>
      <c r="N316" s="874" t="s">
        <v>1587</v>
      </c>
      <c r="O316" s="874" t="s">
        <v>7</v>
      </c>
      <c r="P316" s="874" t="s">
        <v>7</v>
      </c>
    </row>
    <row r="317" spans="1:16" x14ac:dyDescent="0.2">
      <c r="A317" s="93" t="s">
        <v>1588</v>
      </c>
      <c r="B317" s="876" t="str">
        <f t="shared" si="54"/>
        <v>·</v>
      </c>
      <c r="C317" s="877" t="str">
        <f t="shared" si="56"/>
        <v/>
      </c>
      <c r="D317" s="877" t="str">
        <f t="shared" si="57"/>
        <v/>
      </c>
      <c r="E317" s="853" t="s">
        <v>3075</v>
      </c>
      <c r="F317" s="853" t="s">
        <v>4593</v>
      </c>
      <c r="G317" s="871" t="s">
        <v>2716</v>
      </c>
      <c r="H317" s="872"/>
      <c r="I317" s="871" t="str">
        <f t="shared" si="46"/>
        <v>CAH_SENIOR_LEXB_CndPart90</v>
      </c>
      <c r="J317" s="871" t="s">
        <v>2719</v>
      </c>
      <c r="K317" s="871" t="s">
        <v>2345</v>
      </c>
      <c r="L317" s="871" t="s">
        <v>2363</v>
      </c>
      <c r="M317" s="873"/>
      <c r="N317" s="874" t="s">
        <v>1589</v>
      </c>
      <c r="O317" s="874" t="s">
        <v>7</v>
      </c>
      <c r="P317" s="874" t="s">
        <v>7</v>
      </c>
    </row>
    <row r="318" spans="1:16" x14ac:dyDescent="0.2">
      <c r="A318" s="93" t="s">
        <v>1590</v>
      </c>
      <c r="B318" s="876" t="str">
        <f t="shared" si="54"/>
        <v>·</v>
      </c>
      <c r="C318" s="877" t="str">
        <f t="shared" si="56"/>
        <v/>
      </c>
      <c r="D318" s="877" t="str">
        <f t="shared" si="57"/>
        <v/>
      </c>
      <c r="E318" s="853" t="s">
        <v>1591</v>
      </c>
      <c r="F318" s="853" t="s">
        <v>4594</v>
      </c>
      <c r="G318" s="871" t="s">
        <v>2717</v>
      </c>
      <c r="H318" s="872"/>
      <c r="I318" s="871" t="str">
        <f t="shared" si="46"/>
        <v>CAH_SENIOR_LEXB_CndPart99</v>
      </c>
      <c r="J318" s="871" t="s">
        <v>2719</v>
      </c>
      <c r="K318" s="871" t="s">
        <v>2345</v>
      </c>
      <c r="L318" s="871" t="s">
        <v>2364</v>
      </c>
      <c r="M318" s="873"/>
      <c r="N318" s="874" t="s">
        <v>1592</v>
      </c>
      <c r="O318" s="874" t="s">
        <v>7</v>
      </c>
      <c r="P318" s="874" t="s">
        <v>7</v>
      </c>
    </row>
    <row r="319" spans="1:16" x14ac:dyDescent="0.2">
      <c r="A319" s="89" t="s">
        <v>1593</v>
      </c>
      <c r="B319" s="876" t="str">
        <f t="shared" si="54"/>
        <v>&gt;</v>
      </c>
      <c r="C319" s="877" t="str">
        <f t="shared" si="56"/>
        <v/>
      </c>
      <c r="D319" s="877" t="str">
        <f t="shared" si="57"/>
        <v/>
      </c>
      <c r="E319" s="843" t="s">
        <v>1488</v>
      </c>
      <c r="F319" s="843" t="s">
        <v>5442</v>
      </c>
      <c r="G319" s="871" t="s">
        <v>2718</v>
      </c>
      <c r="H319" s="872"/>
      <c r="I319" s="871" t="str">
        <f t="shared" si="46"/>
        <v>CAH_SENIOR_LEXB_MotifNon</v>
      </c>
      <c r="J319" s="871" t="s">
        <v>2719</v>
      </c>
      <c r="K319" s="871" t="s">
        <v>2345</v>
      </c>
      <c r="L319" s="871" t="s">
        <v>2365</v>
      </c>
      <c r="M319" s="873"/>
      <c r="N319" s="874" t="s">
        <v>1594</v>
      </c>
      <c r="O319" s="874" t="s">
        <v>7</v>
      </c>
      <c r="P319" s="874" t="s">
        <v>7</v>
      </c>
    </row>
    <row r="320" spans="1:16" x14ac:dyDescent="0.2">
      <c r="A320" s="89"/>
      <c r="B320" s="876"/>
      <c r="C320" s="877" t="str">
        <f t="shared" si="56"/>
        <v/>
      </c>
      <c r="D320" s="877" t="str">
        <f t="shared" si="57"/>
        <v/>
      </c>
      <c r="E320" s="854" t="s">
        <v>1377</v>
      </c>
      <c r="F320" s="854" t="s">
        <v>4596</v>
      </c>
      <c r="G320" s="871"/>
      <c r="H320" s="872"/>
      <c r="I320" s="871"/>
      <c r="J320" s="871"/>
      <c r="K320" s="871"/>
      <c r="L320" s="871"/>
      <c r="M320" s="873"/>
      <c r="N320" s="874" t="s">
        <v>7</v>
      </c>
      <c r="O320" s="874" t="s">
        <v>7</v>
      </c>
      <c r="P320" s="874" t="s">
        <v>7</v>
      </c>
    </row>
    <row r="321" spans="1:16" x14ac:dyDescent="0.2">
      <c r="A321" s="94" t="s">
        <v>1595</v>
      </c>
      <c r="B321" s="876" t="str">
        <f t="shared" si="54"/>
        <v>·</v>
      </c>
      <c r="C321" s="877" t="str">
        <f t="shared" si="56"/>
        <v/>
      </c>
      <c r="D321" s="877" t="str">
        <f t="shared" si="57"/>
        <v/>
      </c>
      <c r="E321" s="854" t="s">
        <v>5229</v>
      </c>
      <c r="F321" s="854" t="s">
        <v>5230</v>
      </c>
      <c r="G321" s="871" t="s">
        <v>2448</v>
      </c>
      <c r="H321" s="872"/>
      <c r="I321" s="871" t="str">
        <f t="shared" si="46"/>
        <v/>
      </c>
      <c r="J321" s="871"/>
      <c r="K321" s="887"/>
      <c r="L321" s="871"/>
      <c r="M321" s="873"/>
      <c r="N321" s="874" t="s">
        <v>7</v>
      </c>
      <c r="O321" s="874" t="s">
        <v>7</v>
      </c>
      <c r="P321" s="874" t="s">
        <v>7</v>
      </c>
    </row>
    <row r="322" spans="1:16" x14ac:dyDescent="0.2">
      <c r="A322" s="94" t="s">
        <v>1596</v>
      </c>
      <c r="B322" s="876" t="str">
        <f t="shared" si="54"/>
        <v>·</v>
      </c>
      <c r="C322" s="877" t="str">
        <f t="shared" si="56"/>
        <v/>
      </c>
      <c r="D322" s="877" t="str">
        <f t="shared" si="57"/>
        <v/>
      </c>
      <c r="E322" s="854" t="s">
        <v>1379</v>
      </c>
      <c r="F322" s="854" t="s">
        <v>4597</v>
      </c>
      <c r="G322" s="871" t="s">
        <v>2448</v>
      </c>
      <c r="H322" s="872"/>
      <c r="I322" s="871" t="str">
        <f t="shared" si="46"/>
        <v/>
      </c>
      <c r="J322" s="871"/>
      <c r="K322" s="887"/>
      <c r="L322" s="871"/>
      <c r="M322" s="873"/>
      <c r="N322" s="874" t="s">
        <v>7</v>
      </c>
      <c r="O322" s="874" t="s">
        <v>7</v>
      </c>
      <c r="P322" s="874" t="s">
        <v>7</v>
      </c>
    </row>
    <row r="323" spans="1:16" x14ac:dyDescent="0.2">
      <c r="A323" s="94" t="s">
        <v>1597</v>
      </c>
      <c r="B323" s="876" t="str">
        <f t="shared" si="54"/>
        <v>·</v>
      </c>
      <c r="C323" s="877" t="str">
        <f t="shared" si="56"/>
        <v/>
      </c>
      <c r="D323" s="877" t="str">
        <f t="shared" si="57"/>
        <v/>
      </c>
      <c r="E323" s="854" t="s">
        <v>1491</v>
      </c>
      <c r="F323" s="854" t="s">
        <v>4614</v>
      </c>
      <c r="G323" s="871" t="s">
        <v>2448</v>
      </c>
      <c r="H323" s="872"/>
      <c r="I323" s="871" t="str">
        <f t="shared" si="46"/>
        <v/>
      </c>
      <c r="J323" s="871"/>
      <c r="K323" s="887"/>
      <c r="L323" s="871"/>
      <c r="M323" s="873"/>
      <c r="N323" s="874" t="s">
        <v>7</v>
      </c>
      <c r="O323" s="874" t="s">
        <v>7</v>
      </c>
      <c r="P323" s="874" t="s">
        <v>7</v>
      </c>
    </row>
    <row r="324" spans="1:16" x14ac:dyDescent="0.2">
      <c r="A324" s="94" t="s">
        <v>1598</v>
      </c>
      <c r="B324" s="876" t="str">
        <f t="shared" si="54"/>
        <v>·</v>
      </c>
      <c r="C324" s="877" t="str">
        <f t="shared" si="56"/>
        <v/>
      </c>
      <c r="D324" s="877" t="str">
        <f t="shared" si="57"/>
        <v/>
      </c>
      <c r="E324" s="854" t="s">
        <v>108</v>
      </c>
      <c r="F324" s="854" t="s">
        <v>3203</v>
      </c>
      <c r="G324" s="871" t="s">
        <v>2448</v>
      </c>
      <c r="H324" s="872"/>
      <c r="I324" s="871" t="str">
        <f t="shared" ref="I324:I382" si="58">IF(G324&lt;&gt;"",IF(H324&lt;&gt;"",G324&amp;" ; "&amp;IFERROR(IF(SEARCH(" ; ",G324)&gt;0,SUBSTITUTE(G324," ; ","_N  ; ")&amp;"_N"),IFERROR(IF(SEARCH(" ;",G324)&gt;0,SUBSTITUTE(G324," ;","_N  ; ")&amp;"_N"),IFERROR(IF(SEARCH(";",G324)&gt;0,SUBSTITUTE(G324,";","_N  ; ")&amp;"_N"),G324&amp;"_N"))),G324),"")</f>
        <v/>
      </c>
      <c r="J324" s="871"/>
      <c r="K324" s="887"/>
      <c r="L324" s="871"/>
      <c r="M324" s="873"/>
      <c r="N324" s="874" t="s">
        <v>7</v>
      </c>
      <c r="O324" s="874" t="s">
        <v>7</v>
      </c>
      <c r="P324" s="874" t="s">
        <v>7</v>
      </c>
    </row>
    <row r="325" spans="1:16" s="875" customFormat="1" ht="15.75" x14ac:dyDescent="0.2">
      <c r="A325" s="90" t="s">
        <v>10</v>
      </c>
      <c r="B325" s="869" t="str">
        <f t="shared" ref="B325:B351" si="59">IF(ISERROR(LOOKUP(A325,TABLE,SIGNE)),"",(LOOKUP(A325,TABLE,SIGNE)))</f>
        <v>◄►</v>
      </c>
      <c r="C325" s="890"/>
      <c r="D325" s="890"/>
      <c r="E325" s="841" t="s">
        <v>1599</v>
      </c>
      <c r="F325" s="841" t="s">
        <v>1599</v>
      </c>
      <c r="G325" s="841" t="s">
        <v>2448</v>
      </c>
      <c r="H325" s="841"/>
      <c r="I325" s="841" t="str">
        <f t="shared" si="58"/>
        <v/>
      </c>
      <c r="J325" s="841"/>
      <c r="K325" s="841"/>
      <c r="L325" s="841"/>
      <c r="M325" s="842"/>
      <c r="N325" s="842"/>
      <c r="O325" s="842"/>
      <c r="P325" s="842"/>
    </row>
    <row r="326" spans="1:16" customFormat="1" hidden="1" x14ac:dyDescent="0.2">
      <c r="A326" s="88" t="s">
        <v>1600</v>
      </c>
      <c r="B326" s="463" t="str">
        <f t="shared" si="59"/>
        <v>►</v>
      </c>
      <c r="C326" s="461" t="s">
        <v>4896</v>
      </c>
      <c r="D326" s="461" t="s">
        <v>4896</v>
      </c>
      <c r="E326" s="491" t="s">
        <v>1601</v>
      </c>
      <c r="F326" s="492" t="s">
        <v>4517</v>
      </c>
      <c r="G326" s="359" t="s">
        <v>2447</v>
      </c>
      <c r="H326" s="485"/>
      <c r="I326" s="359" t="str">
        <f t="shared" si="58"/>
        <v>CAH_SENIOR_id</v>
      </c>
      <c r="J326" s="359" t="s">
        <v>2720</v>
      </c>
      <c r="K326" s="359" t="s">
        <v>2373</v>
      </c>
      <c r="L326" s="359" t="s">
        <v>2260</v>
      </c>
      <c r="M326" s="360"/>
      <c r="N326" s="361"/>
      <c r="O326" s="361"/>
      <c r="P326" s="361"/>
    </row>
    <row r="327" spans="1:16" customFormat="1" hidden="1" x14ac:dyDescent="0.2">
      <c r="A327" s="88" t="s">
        <v>1602</v>
      </c>
      <c r="B327" s="463" t="str">
        <f t="shared" si="59"/>
        <v>►</v>
      </c>
      <c r="C327" s="461" t="s">
        <v>4896</v>
      </c>
      <c r="D327" s="461" t="s">
        <v>4896</v>
      </c>
      <c r="E327" s="491" t="s">
        <v>3077</v>
      </c>
      <c r="F327" s="492" t="s">
        <v>4519</v>
      </c>
      <c r="G327" s="486" t="s">
        <v>2448</v>
      </c>
      <c r="H327" s="486" t="s">
        <v>2448</v>
      </c>
      <c r="I327" s="486" t="s">
        <v>2448</v>
      </c>
      <c r="J327" s="486" t="s">
        <v>2448</v>
      </c>
      <c r="K327" s="359" t="s">
        <v>2373</v>
      </c>
      <c r="L327" s="359" t="s">
        <v>2262</v>
      </c>
      <c r="M327" s="360"/>
      <c r="N327" s="361"/>
      <c r="O327" s="361"/>
      <c r="P327" s="361"/>
    </row>
    <row r="328" spans="1:16" customFormat="1" hidden="1" x14ac:dyDescent="0.2">
      <c r="A328" s="88" t="s">
        <v>1603</v>
      </c>
      <c r="B328" s="463" t="str">
        <f t="shared" si="59"/>
        <v>►</v>
      </c>
      <c r="C328" s="461" t="s">
        <v>4896</v>
      </c>
      <c r="D328" s="461" t="s">
        <v>4896</v>
      </c>
      <c r="E328" s="491" t="s">
        <v>3060</v>
      </c>
      <c r="F328" s="492" t="s">
        <v>3056</v>
      </c>
      <c r="G328" s="359" t="s">
        <v>2807</v>
      </c>
      <c r="H328" s="485"/>
      <c r="I328" s="359" t="str">
        <f t="shared" si="58"/>
        <v>CAH_SENIOR_FTT_DTest1 ; CAH_SENIOR_FTT_DTest2</v>
      </c>
      <c r="J328" s="359" t="s">
        <v>2720</v>
      </c>
      <c r="K328" s="486" t="s">
        <v>2448</v>
      </c>
      <c r="L328" s="486" t="s">
        <v>2448</v>
      </c>
      <c r="M328" s="360" t="s">
        <v>1604</v>
      </c>
      <c r="N328" s="361"/>
      <c r="O328" s="361"/>
      <c r="P328" s="361"/>
    </row>
    <row r="329" spans="1:16" customFormat="1" hidden="1" x14ac:dyDescent="0.2">
      <c r="A329" s="88" t="s">
        <v>1605</v>
      </c>
      <c r="B329" s="463" t="str">
        <f t="shared" si="59"/>
        <v>►</v>
      </c>
      <c r="C329" s="461" t="s">
        <v>4896</v>
      </c>
      <c r="D329" s="461" t="s">
        <v>4896</v>
      </c>
      <c r="E329" s="491" t="s">
        <v>3061</v>
      </c>
      <c r="F329" s="492" t="s">
        <v>3057</v>
      </c>
      <c r="G329" s="359" t="s">
        <v>2806</v>
      </c>
      <c r="H329" s="485"/>
      <c r="I329" s="359" t="str">
        <f t="shared" si="58"/>
        <v>CAH_SENIOR_FTT_GTest1 ; CAH_SENIOR_FTT_GTest2</v>
      </c>
      <c r="J329" s="359" t="s">
        <v>2720</v>
      </c>
      <c r="K329" s="486" t="s">
        <v>2448</v>
      </c>
      <c r="L329" s="486" t="s">
        <v>2448</v>
      </c>
      <c r="M329" s="360" t="s">
        <v>1606</v>
      </c>
      <c r="N329" s="361"/>
      <c r="O329" s="361"/>
      <c r="P329" s="361"/>
    </row>
    <row r="330" spans="1:16" customFormat="1" hidden="1" x14ac:dyDescent="0.2">
      <c r="A330" s="88" t="s">
        <v>1607</v>
      </c>
      <c r="B330" s="463" t="str">
        <f t="shared" si="59"/>
        <v>►</v>
      </c>
      <c r="C330" s="461" t="s">
        <v>4896</v>
      </c>
      <c r="D330" s="461" t="s">
        <v>4896</v>
      </c>
      <c r="E330" s="491" t="s">
        <v>1507</v>
      </c>
      <c r="F330" s="492" t="s">
        <v>5248</v>
      </c>
      <c r="G330" s="359" t="s">
        <v>4681</v>
      </c>
      <c r="H330" s="485"/>
      <c r="I330" s="359" t="str">
        <f t="shared" si="58"/>
        <v>CAH_SENIOR_FTT_CdPart</v>
      </c>
      <c r="J330" s="359"/>
      <c r="K330" s="486" t="s">
        <v>2448</v>
      </c>
      <c r="L330" s="486" t="s">
        <v>2448</v>
      </c>
      <c r="M330" s="360" t="s">
        <v>1608</v>
      </c>
      <c r="N330" s="361"/>
      <c r="O330" s="361"/>
      <c r="P330" s="361"/>
    </row>
    <row r="331" spans="1:16" customFormat="1" hidden="1" x14ac:dyDescent="0.2">
      <c r="A331" s="88" t="s">
        <v>1609</v>
      </c>
      <c r="B331" s="463" t="str">
        <f t="shared" si="59"/>
        <v>·</v>
      </c>
      <c r="C331" s="461" t="s">
        <v>4896</v>
      </c>
      <c r="D331" s="461" t="s">
        <v>4896</v>
      </c>
      <c r="E331" s="493" t="s">
        <v>1610</v>
      </c>
      <c r="F331" s="494" t="s">
        <v>4629</v>
      </c>
      <c r="G331" s="359" t="s">
        <v>4682</v>
      </c>
      <c r="H331" s="485"/>
      <c r="I331" s="359" t="str">
        <f t="shared" si="58"/>
        <v>CAH_SENIOR_FTT_CdPart20 ; CAH_SENIOR_FTT_CdPart2 ; CAH_SENIOR_FTT_CdPart99</v>
      </c>
      <c r="J331" s="359"/>
      <c r="K331" s="486" t="s">
        <v>2448</v>
      </c>
      <c r="L331" s="486" t="s">
        <v>2448</v>
      </c>
      <c r="M331" s="360" t="s">
        <v>1611</v>
      </c>
      <c r="N331" s="361"/>
      <c r="O331" s="495"/>
      <c r="P331" s="495"/>
    </row>
    <row r="332" spans="1:16" x14ac:dyDescent="0.2">
      <c r="A332" s="88" t="s">
        <v>1612</v>
      </c>
      <c r="B332" s="876" t="str">
        <f t="shared" si="59"/>
        <v>►</v>
      </c>
      <c r="C332" s="877" t="str">
        <f t="shared" ref="C332:C351" si="60">IF($C$325="x","+","")</f>
        <v/>
      </c>
      <c r="D332" s="877" t="str">
        <f>IF($D$325="x","+","")</f>
        <v/>
      </c>
      <c r="E332" s="858" t="s">
        <v>3081</v>
      </c>
      <c r="F332" s="858" t="s">
        <v>4630</v>
      </c>
      <c r="G332" s="871" t="s">
        <v>2741</v>
      </c>
      <c r="H332" s="872"/>
      <c r="I332" s="871" t="str">
        <f t="shared" si="58"/>
        <v>CAH_SENIOR_FTT_MainUse</v>
      </c>
      <c r="J332" s="871" t="s">
        <v>2720</v>
      </c>
      <c r="K332" s="871" t="s">
        <v>2373</v>
      </c>
      <c r="L332" s="871" t="s">
        <v>2377</v>
      </c>
      <c r="M332" s="873"/>
      <c r="N332" s="874" t="s">
        <v>1613</v>
      </c>
      <c r="O332" s="874" t="s">
        <v>7</v>
      </c>
      <c r="P332" s="874" t="s">
        <v>7</v>
      </c>
    </row>
    <row r="333" spans="1:16" x14ac:dyDescent="0.2">
      <c r="A333" s="88" t="s">
        <v>1614</v>
      </c>
      <c r="B333" s="876" t="str">
        <f t="shared" si="59"/>
        <v>►</v>
      </c>
      <c r="C333" s="877" t="str">
        <f t="shared" si="60"/>
        <v/>
      </c>
      <c r="D333" s="877" t="str">
        <f>IF($D$325="x","+","")</f>
        <v/>
      </c>
      <c r="E333" s="858" t="s">
        <v>2376</v>
      </c>
      <c r="F333" s="858" t="s">
        <v>3964</v>
      </c>
      <c r="G333" s="871" t="s">
        <v>2742</v>
      </c>
      <c r="H333" s="872"/>
      <c r="I333" s="871" t="str">
        <f t="shared" si="58"/>
        <v>CAH_SENIOR_FTT_Mesure1</v>
      </c>
      <c r="J333" s="871" t="s">
        <v>2720</v>
      </c>
      <c r="K333" s="871" t="s">
        <v>2373</v>
      </c>
      <c r="L333" s="871" t="s">
        <v>2378</v>
      </c>
      <c r="M333" s="873"/>
      <c r="N333" s="874" t="s">
        <v>1615</v>
      </c>
      <c r="O333" s="874" t="s">
        <v>7</v>
      </c>
      <c r="P333" s="874" t="s">
        <v>7</v>
      </c>
    </row>
    <row r="334" spans="1:16" x14ac:dyDescent="0.2">
      <c r="A334" s="88" t="s">
        <v>454</v>
      </c>
      <c r="B334" s="876" t="str">
        <f>IF(ISERROR(LOOKUP(A334,TABLE,SIGNE)),"",(LOOKUP(A334,TABLE,SIGNE)))</f>
        <v>►</v>
      </c>
      <c r="C334" s="877" t="str">
        <f t="shared" si="60"/>
        <v/>
      </c>
      <c r="D334" s="877" t="str">
        <f>IF($D$325="x","+","")</f>
        <v/>
      </c>
      <c r="E334" s="858" t="s">
        <v>2374</v>
      </c>
      <c r="F334" s="858" t="s">
        <v>3965</v>
      </c>
      <c r="G334" s="871" t="s">
        <v>2743</v>
      </c>
      <c r="H334" s="872"/>
      <c r="I334" s="871" t="str">
        <f t="shared" si="58"/>
        <v>CAH_SENIOR_FTT_Mesure2</v>
      </c>
      <c r="J334" s="871" t="s">
        <v>2720</v>
      </c>
      <c r="K334" s="871" t="s">
        <v>2373</v>
      </c>
      <c r="L334" s="871" t="s">
        <v>2379</v>
      </c>
      <c r="M334" s="873"/>
      <c r="N334" s="874" t="s">
        <v>7</v>
      </c>
      <c r="O334" s="874" t="s">
        <v>7</v>
      </c>
      <c r="P334" s="874" t="s">
        <v>7</v>
      </c>
    </row>
    <row r="335" spans="1:16" x14ac:dyDescent="0.2">
      <c r="A335" s="88" t="s">
        <v>454</v>
      </c>
      <c r="B335" s="876" t="str">
        <f>IF(ISERROR(LOOKUP(A335,TABLE,SIGNE)),"",(LOOKUP(A335,TABLE,SIGNE)))</f>
        <v>►</v>
      </c>
      <c r="C335" s="877" t="str">
        <f t="shared" si="60"/>
        <v/>
      </c>
      <c r="D335" s="877" t="str">
        <f>IF($D$325="x","+","")</f>
        <v/>
      </c>
      <c r="E335" s="858" t="s">
        <v>2375</v>
      </c>
      <c r="F335" s="858" t="s">
        <v>3966</v>
      </c>
      <c r="G335" s="871" t="s">
        <v>2744</v>
      </c>
      <c r="H335" s="872"/>
      <c r="I335" s="871" t="str">
        <f t="shared" si="58"/>
        <v>CAH_SENIOR_FTT_Mesure3</v>
      </c>
      <c r="J335" s="871" t="s">
        <v>2720</v>
      </c>
      <c r="K335" s="871" t="s">
        <v>2373</v>
      </c>
      <c r="L335" s="871" t="s">
        <v>2380</v>
      </c>
      <c r="M335" s="873"/>
      <c r="N335" s="874" t="s">
        <v>7</v>
      </c>
      <c r="O335" s="874" t="s">
        <v>7</v>
      </c>
      <c r="P335" s="874" t="s">
        <v>7</v>
      </c>
    </row>
    <row r="336" spans="1:16" customFormat="1" hidden="1" x14ac:dyDescent="0.2">
      <c r="A336" s="88" t="s">
        <v>454</v>
      </c>
      <c r="B336" s="463" t="str">
        <f>IF(ISERROR(LOOKUP(A336,TABLE,SIGNE)),"",(LOOKUP(A336,TABLE,SIGNE)))</f>
        <v>►</v>
      </c>
      <c r="C336" s="461" t="s">
        <v>4896</v>
      </c>
      <c r="D336" s="461" t="s">
        <v>4896</v>
      </c>
      <c r="E336" s="357" t="s">
        <v>3080</v>
      </c>
      <c r="F336" s="357" t="s">
        <v>5227</v>
      </c>
      <c r="G336" s="359" t="s">
        <v>2783</v>
      </c>
      <c r="H336" s="485"/>
      <c r="I336" s="359" t="str">
        <f t="shared" si="58"/>
        <v>CAH_SENIOR_FTT_Ok</v>
      </c>
      <c r="J336" s="359" t="s">
        <v>2720</v>
      </c>
      <c r="K336" s="486" t="s">
        <v>2448</v>
      </c>
      <c r="L336" s="486" t="s">
        <v>2448</v>
      </c>
      <c r="M336" s="360" t="s">
        <v>7</v>
      </c>
      <c r="N336" s="361"/>
      <c r="O336" s="361"/>
      <c r="P336" s="361"/>
    </row>
    <row r="337" spans="1:16" x14ac:dyDescent="0.2">
      <c r="A337" s="89" t="s">
        <v>1616</v>
      </c>
      <c r="B337" s="876" t="str">
        <f t="shared" si="59"/>
        <v>►</v>
      </c>
      <c r="C337" s="877" t="str">
        <f t="shared" si="60"/>
        <v/>
      </c>
      <c r="D337" s="877" t="str">
        <f t="shared" ref="D337:D351" si="61">IF($D$325="x","+","")</f>
        <v/>
      </c>
      <c r="E337" s="840" t="s">
        <v>1617</v>
      </c>
      <c r="F337" s="840" t="s">
        <v>5228</v>
      </c>
      <c r="G337" s="871" t="s">
        <v>4690</v>
      </c>
      <c r="H337" s="872"/>
      <c r="I337" s="871" t="str">
        <f t="shared" si="58"/>
        <v>CAH_SENIOR_FTT_Passe</v>
      </c>
      <c r="J337" s="871" t="s">
        <v>2720</v>
      </c>
      <c r="K337" s="871" t="s">
        <v>2373</v>
      </c>
      <c r="L337" s="871" t="s">
        <v>2323</v>
      </c>
      <c r="M337" s="873"/>
      <c r="N337" s="874" t="s">
        <v>1618</v>
      </c>
      <c r="O337" s="874" t="s">
        <v>7</v>
      </c>
      <c r="P337" s="874" t="s">
        <v>7</v>
      </c>
    </row>
    <row r="338" spans="1:16" x14ac:dyDescent="0.2">
      <c r="A338" s="89" t="s">
        <v>1619</v>
      </c>
      <c r="B338" s="876" t="str">
        <f t="shared" si="59"/>
        <v>&gt;</v>
      </c>
      <c r="C338" s="877" t="str">
        <f t="shared" si="60"/>
        <v/>
      </c>
      <c r="D338" s="877" t="str">
        <f t="shared" si="61"/>
        <v/>
      </c>
      <c r="E338" s="843" t="s">
        <v>1620</v>
      </c>
      <c r="F338" s="843" t="s">
        <v>4590</v>
      </c>
      <c r="G338" s="871" t="s">
        <v>2448</v>
      </c>
      <c r="H338" s="872"/>
      <c r="I338" s="871" t="str">
        <f t="shared" si="58"/>
        <v/>
      </c>
      <c r="J338" s="871"/>
      <c r="K338" s="871"/>
      <c r="L338" s="871"/>
      <c r="M338" s="873"/>
      <c r="N338" s="874" t="s">
        <v>1621</v>
      </c>
      <c r="O338" s="874" t="s">
        <v>7</v>
      </c>
      <c r="P338" s="874" t="s">
        <v>7</v>
      </c>
    </row>
    <row r="339" spans="1:16" x14ac:dyDescent="0.2">
      <c r="A339" s="93" t="s">
        <v>112</v>
      </c>
      <c r="B339" s="876" t="str">
        <f t="shared" si="59"/>
        <v>-</v>
      </c>
      <c r="C339" s="877" t="str">
        <f t="shared" si="60"/>
        <v/>
      </c>
      <c r="D339" s="877" t="str">
        <f t="shared" si="61"/>
        <v/>
      </c>
      <c r="E339" s="853" t="s">
        <v>1622</v>
      </c>
      <c r="F339" s="853" t="s">
        <v>4591</v>
      </c>
      <c r="G339" s="871" t="s">
        <v>2745</v>
      </c>
      <c r="H339" s="872"/>
      <c r="I339" s="871" t="str">
        <f t="shared" si="58"/>
        <v>CAH_SENIOR_FTT_CndPart00</v>
      </c>
      <c r="J339" s="871" t="s">
        <v>2720</v>
      </c>
      <c r="K339" s="871" t="s">
        <v>2373</v>
      </c>
      <c r="L339" s="871" t="s">
        <v>2324</v>
      </c>
      <c r="M339" s="873"/>
      <c r="N339" s="874" t="s">
        <v>1623</v>
      </c>
      <c r="O339" s="874" t="s">
        <v>7</v>
      </c>
      <c r="P339" s="874" t="s">
        <v>7</v>
      </c>
    </row>
    <row r="340" spans="1:16" x14ac:dyDescent="0.2">
      <c r="A340" s="93" t="s">
        <v>112</v>
      </c>
      <c r="B340" s="876" t="str">
        <f t="shared" si="59"/>
        <v>-</v>
      </c>
      <c r="C340" s="877" t="str">
        <f t="shared" si="60"/>
        <v/>
      </c>
      <c r="D340" s="877" t="str">
        <f t="shared" si="61"/>
        <v/>
      </c>
      <c r="E340" s="853" t="s">
        <v>1624</v>
      </c>
      <c r="F340" s="853" t="s">
        <v>4631</v>
      </c>
      <c r="G340" s="871" t="s">
        <v>2746</v>
      </c>
      <c r="H340" s="872"/>
      <c r="I340" s="871" t="str">
        <f t="shared" si="58"/>
        <v>CAH_SENIOR_FTT_CndPart10</v>
      </c>
      <c r="J340" s="871" t="s">
        <v>2720</v>
      </c>
      <c r="K340" s="871" t="s">
        <v>2373</v>
      </c>
      <c r="L340" s="871" t="s">
        <v>2325</v>
      </c>
      <c r="M340" s="873"/>
      <c r="N340" s="874" t="s">
        <v>1625</v>
      </c>
      <c r="O340" s="874" t="s">
        <v>7</v>
      </c>
      <c r="P340" s="874" t="s">
        <v>7</v>
      </c>
    </row>
    <row r="341" spans="1:16" x14ac:dyDescent="0.2">
      <c r="A341" s="93" t="s">
        <v>112</v>
      </c>
      <c r="B341" s="876" t="str">
        <f t="shared" si="59"/>
        <v>-</v>
      </c>
      <c r="C341" s="877" t="str">
        <f t="shared" si="60"/>
        <v/>
      </c>
      <c r="D341" s="877" t="str">
        <f t="shared" si="61"/>
        <v/>
      </c>
      <c r="E341" s="853" t="s">
        <v>1626</v>
      </c>
      <c r="F341" s="853" t="s">
        <v>4632</v>
      </c>
      <c r="G341" s="871" t="s">
        <v>2747</v>
      </c>
      <c r="H341" s="872"/>
      <c r="I341" s="871" t="str">
        <f t="shared" si="58"/>
        <v>CAH_SENIOR_FTT_CndPart20</v>
      </c>
      <c r="J341" s="871" t="s">
        <v>2720</v>
      </c>
      <c r="K341" s="871" t="s">
        <v>2373</v>
      </c>
      <c r="L341" s="871" t="s">
        <v>2326</v>
      </c>
      <c r="M341" s="873"/>
      <c r="N341" s="874" t="s">
        <v>1627</v>
      </c>
      <c r="O341" s="874" t="s">
        <v>7</v>
      </c>
      <c r="P341" s="874" t="s">
        <v>7</v>
      </c>
    </row>
    <row r="342" spans="1:16" ht="22.5" x14ac:dyDescent="0.2">
      <c r="A342" s="93" t="s">
        <v>112</v>
      </c>
      <c r="B342" s="876" t="str">
        <f t="shared" si="59"/>
        <v>-</v>
      </c>
      <c r="C342" s="877" t="str">
        <f t="shared" si="60"/>
        <v/>
      </c>
      <c r="D342" s="877" t="str">
        <f t="shared" si="61"/>
        <v/>
      </c>
      <c r="E342" s="853" t="s">
        <v>1628</v>
      </c>
      <c r="F342" s="853" t="s">
        <v>4592</v>
      </c>
      <c r="G342" s="871" t="s">
        <v>2748</v>
      </c>
      <c r="H342" s="872"/>
      <c r="I342" s="871" t="str">
        <f t="shared" si="58"/>
        <v>CAH_SENIOR_FTT_CndPart59</v>
      </c>
      <c r="J342" s="871" t="s">
        <v>2720</v>
      </c>
      <c r="K342" s="871" t="s">
        <v>2373</v>
      </c>
      <c r="L342" s="871" t="s">
        <v>2327</v>
      </c>
      <c r="M342" s="873"/>
      <c r="N342" s="874" t="s">
        <v>1629</v>
      </c>
      <c r="O342" s="874" t="s">
        <v>7</v>
      </c>
      <c r="P342" s="874" t="s">
        <v>7</v>
      </c>
    </row>
    <row r="343" spans="1:16" x14ac:dyDescent="0.2">
      <c r="A343" s="93" t="s">
        <v>112</v>
      </c>
      <c r="B343" s="876" t="str">
        <f t="shared" si="59"/>
        <v>-</v>
      </c>
      <c r="C343" s="877" t="str">
        <f t="shared" si="60"/>
        <v/>
      </c>
      <c r="D343" s="877" t="str">
        <f t="shared" si="61"/>
        <v/>
      </c>
      <c r="E343" s="853" t="s">
        <v>3075</v>
      </c>
      <c r="F343" s="853" t="s">
        <v>4593</v>
      </c>
      <c r="G343" s="871" t="s">
        <v>2749</v>
      </c>
      <c r="H343" s="872"/>
      <c r="I343" s="871" t="str">
        <f t="shared" si="58"/>
        <v>CAH_SENIOR_FTT_CndPart90</v>
      </c>
      <c r="J343" s="871" t="s">
        <v>2720</v>
      </c>
      <c r="K343" s="871" t="s">
        <v>2373</v>
      </c>
      <c r="L343" s="871" t="s">
        <v>2333</v>
      </c>
      <c r="M343" s="873"/>
      <c r="N343" s="874" t="s">
        <v>1630</v>
      </c>
      <c r="O343" s="874" t="s">
        <v>7</v>
      </c>
      <c r="P343" s="874" t="s">
        <v>7</v>
      </c>
    </row>
    <row r="344" spans="1:16" x14ac:dyDescent="0.2">
      <c r="A344" s="93" t="s">
        <v>112</v>
      </c>
      <c r="B344" s="876" t="str">
        <f t="shared" si="59"/>
        <v>-</v>
      </c>
      <c r="C344" s="877" t="str">
        <f t="shared" si="60"/>
        <v/>
      </c>
      <c r="D344" s="877" t="str">
        <f t="shared" si="61"/>
        <v/>
      </c>
      <c r="E344" s="853" t="s">
        <v>1631</v>
      </c>
      <c r="F344" s="853" t="s">
        <v>4594</v>
      </c>
      <c r="G344" s="871" t="s">
        <v>2750</v>
      </c>
      <c r="H344" s="872"/>
      <c r="I344" s="871" t="str">
        <f t="shared" si="58"/>
        <v>CAH_SENIOR_FTT_CndPart99</v>
      </c>
      <c r="J344" s="871" t="s">
        <v>2720</v>
      </c>
      <c r="K344" s="871" t="s">
        <v>2373</v>
      </c>
      <c r="L344" s="871" t="s">
        <v>2339</v>
      </c>
      <c r="M344" s="873"/>
      <c r="N344" s="874" t="s">
        <v>1632</v>
      </c>
      <c r="O344" s="874" t="s">
        <v>7</v>
      </c>
      <c r="P344" s="874" t="s">
        <v>7</v>
      </c>
    </row>
    <row r="345" spans="1:16" x14ac:dyDescent="0.2">
      <c r="A345" s="93" t="s">
        <v>17</v>
      </c>
      <c r="B345" s="876" t="str">
        <f t="shared" si="59"/>
        <v>&gt;</v>
      </c>
      <c r="C345" s="877" t="str">
        <f t="shared" si="60"/>
        <v/>
      </c>
      <c r="D345" s="877" t="str">
        <f t="shared" si="61"/>
        <v/>
      </c>
      <c r="E345" s="843" t="s">
        <v>1522</v>
      </c>
      <c r="F345" s="843" t="s">
        <v>4595</v>
      </c>
      <c r="G345" s="871" t="s">
        <v>2751</v>
      </c>
      <c r="H345" s="872"/>
      <c r="I345" s="871" t="str">
        <f t="shared" si="58"/>
        <v>CAH_SENIOR_FTT_MotifNon</v>
      </c>
      <c r="J345" s="871" t="s">
        <v>2720</v>
      </c>
      <c r="K345" s="871" t="s">
        <v>2373</v>
      </c>
      <c r="L345" s="871" t="s">
        <v>2334</v>
      </c>
      <c r="M345" s="873"/>
      <c r="N345" s="874" t="s">
        <v>1633</v>
      </c>
      <c r="O345" s="874" t="s">
        <v>7</v>
      </c>
      <c r="P345" s="874" t="s">
        <v>7</v>
      </c>
    </row>
    <row r="346" spans="1:16" x14ac:dyDescent="0.2">
      <c r="A346" s="93" t="s">
        <v>112</v>
      </c>
      <c r="B346" s="876" t="str">
        <f t="shared" si="59"/>
        <v>-</v>
      </c>
      <c r="C346" s="877" t="str">
        <f t="shared" si="60"/>
        <v/>
      </c>
      <c r="D346" s="877" t="str">
        <f t="shared" si="61"/>
        <v/>
      </c>
      <c r="E346" s="854" t="s">
        <v>1634</v>
      </c>
      <c r="F346" s="854" t="s">
        <v>4596</v>
      </c>
      <c r="G346" s="871" t="s">
        <v>2448</v>
      </c>
      <c r="H346" s="872"/>
      <c r="I346" s="871" t="str">
        <f t="shared" si="58"/>
        <v/>
      </c>
      <c r="J346" s="871"/>
      <c r="K346" s="871"/>
      <c r="L346" s="871"/>
      <c r="M346" s="873"/>
      <c r="N346" s="874" t="s">
        <v>7</v>
      </c>
      <c r="O346" s="874" t="s">
        <v>7</v>
      </c>
      <c r="P346" s="874" t="s">
        <v>7</v>
      </c>
    </row>
    <row r="347" spans="1:16" x14ac:dyDescent="0.2">
      <c r="A347" s="93" t="s">
        <v>112</v>
      </c>
      <c r="B347" s="876" t="str">
        <f t="shared" si="59"/>
        <v>-</v>
      </c>
      <c r="C347" s="877" t="str">
        <f t="shared" si="60"/>
        <v/>
      </c>
      <c r="D347" s="877" t="str">
        <f t="shared" si="61"/>
        <v/>
      </c>
      <c r="E347" s="854" t="s">
        <v>1635</v>
      </c>
      <c r="F347" s="854" t="s">
        <v>4597</v>
      </c>
      <c r="G347" s="871" t="s">
        <v>2448</v>
      </c>
      <c r="H347" s="872"/>
      <c r="I347" s="871" t="str">
        <f t="shared" si="58"/>
        <v/>
      </c>
      <c r="J347" s="871"/>
      <c r="K347" s="871"/>
      <c r="L347" s="871"/>
      <c r="M347" s="873"/>
      <c r="N347" s="874" t="s">
        <v>7</v>
      </c>
      <c r="O347" s="874" t="s">
        <v>7</v>
      </c>
      <c r="P347" s="874" t="s">
        <v>7</v>
      </c>
    </row>
    <row r="348" spans="1:16" x14ac:dyDescent="0.2">
      <c r="A348" s="93" t="s">
        <v>112</v>
      </c>
      <c r="B348" s="876" t="str">
        <f t="shared" si="59"/>
        <v>-</v>
      </c>
      <c r="C348" s="877" t="str">
        <f t="shared" si="60"/>
        <v/>
      </c>
      <c r="D348" s="877" t="str">
        <f t="shared" si="61"/>
        <v/>
      </c>
      <c r="E348" s="854" t="s">
        <v>3075</v>
      </c>
      <c r="F348" s="854" t="s">
        <v>4598</v>
      </c>
      <c r="G348" s="871" t="s">
        <v>2448</v>
      </c>
      <c r="H348" s="872"/>
      <c r="I348" s="871" t="str">
        <f t="shared" si="58"/>
        <v/>
      </c>
      <c r="J348" s="871"/>
      <c r="K348" s="871"/>
      <c r="L348" s="871"/>
      <c r="M348" s="873"/>
      <c r="N348" s="874" t="s">
        <v>7</v>
      </c>
      <c r="O348" s="874" t="s">
        <v>7</v>
      </c>
      <c r="P348" s="874" t="s">
        <v>7</v>
      </c>
    </row>
    <row r="349" spans="1:16" x14ac:dyDescent="0.2">
      <c r="A349" s="93" t="s">
        <v>112</v>
      </c>
      <c r="B349" s="876" t="str">
        <f t="shared" si="59"/>
        <v>-</v>
      </c>
      <c r="C349" s="877" t="str">
        <f t="shared" si="60"/>
        <v/>
      </c>
      <c r="D349" s="877" t="str">
        <f t="shared" si="61"/>
        <v/>
      </c>
      <c r="E349" s="854" t="s">
        <v>3076</v>
      </c>
      <c r="F349" s="854" t="s">
        <v>5231</v>
      </c>
      <c r="G349" s="871" t="s">
        <v>2448</v>
      </c>
      <c r="H349" s="872"/>
      <c r="I349" s="871" t="str">
        <f t="shared" si="58"/>
        <v/>
      </c>
      <c r="J349" s="871"/>
      <c r="K349" s="871"/>
      <c r="L349" s="871"/>
      <c r="M349" s="873"/>
      <c r="N349" s="874" t="s">
        <v>7</v>
      </c>
      <c r="O349" s="874" t="s">
        <v>7</v>
      </c>
      <c r="P349" s="874" t="s">
        <v>7</v>
      </c>
    </row>
    <row r="350" spans="1:16" x14ac:dyDescent="0.2">
      <c r="A350" s="93" t="s">
        <v>112</v>
      </c>
      <c r="B350" s="876" t="str">
        <f t="shared" si="59"/>
        <v>-</v>
      </c>
      <c r="C350" s="877" t="str">
        <f t="shared" si="60"/>
        <v/>
      </c>
      <c r="D350" s="877" t="str">
        <f t="shared" si="61"/>
        <v/>
      </c>
      <c r="E350" s="854" t="s">
        <v>1636</v>
      </c>
      <c r="F350" s="854" t="s">
        <v>4621</v>
      </c>
      <c r="G350" s="871" t="s">
        <v>2448</v>
      </c>
      <c r="H350" s="872"/>
      <c r="I350" s="871" t="str">
        <f t="shared" si="58"/>
        <v/>
      </c>
      <c r="J350" s="871"/>
      <c r="K350" s="871"/>
      <c r="L350" s="871"/>
      <c r="M350" s="873"/>
      <c r="N350" s="874" t="s">
        <v>7</v>
      </c>
      <c r="O350" s="874" t="s">
        <v>7</v>
      </c>
      <c r="P350" s="874" t="s">
        <v>7</v>
      </c>
    </row>
    <row r="351" spans="1:16" x14ac:dyDescent="0.2">
      <c r="A351" s="93" t="s">
        <v>112</v>
      </c>
      <c r="B351" s="876" t="str">
        <f t="shared" si="59"/>
        <v>-</v>
      </c>
      <c r="C351" s="877" t="str">
        <f t="shared" si="60"/>
        <v/>
      </c>
      <c r="D351" s="877" t="str">
        <f t="shared" si="61"/>
        <v/>
      </c>
      <c r="E351" s="854" t="s">
        <v>1637</v>
      </c>
      <c r="F351" s="854" t="s">
        <v>3203</v>
      </c>
      <c r="G351" s="871" t="s">
        <v>2448</v>
      </c>
      <c r="H351" s="872"/>
      <c r="I351" s="871" t="str">
        <f t="shared" si="58"/>
        <v/>
      </c>
      <c r="J351" s="871"/>
      <c r="K351" s="871"/>
      <c r="L351" s="871"/>
      <c r="M351" s="873"/>
      <c r="N351" s="874" t="s">
        <v>7</v>
      </c>
      <c r="O351" s="874" t="s">
        <v>7</v>
      </c>
      <c r="P351" s="874" t="s">
        <v>7</v>
      </c>
    </row>
    <row r="352" spans="1:16" s="875" customFormat="1" ht="15.75" x14ac:dyDescent="0.2">
      <c r="A352" s="90" t="s">
        <v>10</v>
      </c>
      <c r="B352" s="869" t="str">
        <f t="shared" ref="B352:B382" si="62">IF(ISERROR(LOOKUP(A352,TABLE,SIGNE)),"",(LOOKUP(A352,TABLE,SIGNE)))</f>
        <v>◄►</v>
      </c>
      <c r="C352" s="890"/>
      <c r="D352" s="890"/>
      <c r="E352" s="841" t="s">
        <v>1638</v>
      </c>
      <c r="F352" s="841" t="s">
        <v>2035</v>
      </c>
      <c r="G352" s="841" t="s">
        <v>2448</v>
      </c>
      <c r="H352" s="841"/>
      <c r="I352" s="841" t="str">
        <f t="shared" si="58"/>
        <v/>
      </c>
      <c r="J352" s="841"/>
      <c r="K352" s="841"/>
      <c r="L352" s="841"/>
      <c r="M352" s="842"/>
      <c r="N352" s="842"/>
      <c r="O352" s="842"/>
      <c r="P352" s="842"/>
    </row>
    <row r="353" spans="1:16" customFormat="1" hidden="1" x14ac:dyDescent="0.2">
      <c r="A353" s="88" t="s">
        <v>1639</v>
      </c>
      <c r="B353" s="463" t="str">
        <f t="shared" si="62"/>
        <v>►</v>
      </c>
      <c r="C353" s="461" t="s">
        <v>4896</v>
      </c>
      <c r="D353" s="461" t="s">
        <v>4896</v>
      </c>
      <c r="E353" s="368" t="s">
        <v>1640</v>
      </c>
      <c r="F353" s="369" t="s">
        <v>4517</v>
      </c>
      <c r="G353" s="359" t="s">
        <v>2447</v>
      </c>
      <c r="H353" s="485"/>
      <c r="I353" s="359" t="str">
        <f t="shared" si="58"/>
        <v>CAH_SENIOR_id</v>
      </c>
      <c r="J353" s="359" t="s">
        <v>2720</v>
      </c>
      <c r="K353" s="359" t="s">
        <v>2381</v>
      </c>
      <c r="L353" s="359" t="s">
        <v>2260</v>
      </c>
      <c r="M353" s="360"/>
      <c r="N353" s="361"/>
      <c r="O353" s="361"/>
      <c r="P353" s="361"/>
    </row>
    <row r="354" spans="1:16" customFormat="1" hidden="1" x14ac:dyDescent="0.2">
      <c r="A354" s="88" t="s">
        <v>1641</v>
      </c>
      <c r="B354" s="463" t="str">
        <f t="shared" si="62"/>
        <v>►</v>
      </c>
      <c r="C354" s="461" t="s">
        <v>4896</v>
      </c>
      <c r="D354" s="461" t="s">
        <v>4896</v>
      </c>
      <c r="E354" s="368" t="s">
        <v>3077</v>
      </c>
      <c r="F354" s="369" t="s">
        <v>4519</v>
      </c>
      <c r="G354" s="486" t="s">
        <v>2448</v>
      </c>
      <c r="H354" s="486" t="s">
        <v>2448</v>
      </c>
      <c r="I354" s="486" t="s">
        <v>2448</v>
      </c>
      <c r="J354" s="486" t="s">
        <v>2448</v>
      </c>
      <c r="K354" s="359" t="s">
        <v>2381</v>
      </c>
      <c r="L354" s="359" t="s">
        <v>2262</v>
      </c>
      <c r="M354" s="360"/>
      <c r="N354" s="361"/>
      <c r="O354" s="361"/>
      <c r="P354" s="361"/>
    </row>
    <row r="355" spans="1:16" customFormat="1" hidden="1" x14ac:dyDescent="0.2">
      <c r="A355" s="88" t="s">
        <v>1642</v>
      </c>
      <c r="B355" s="463" t="str">
        <f t="shared" si="62"/>
        <v>►</v>
      </c>
      <c r="C355" s="461" t="s">
        <v>4896</v>
      </c>
      <c r="D355" s="461" t="s">
        <v>4896</v>
      </c>
      <c r="E355" s="368" t="s">
        <v>3062</v>
      </c>
      <c r="F355" s="369" t="s">
        <v>3058</v>
      </c>
      <c r="G355" s="359" t="s">
        <v>2809</v>
      </c>
      <c r="H355" s="485"/>
      <c r="I355" s="359" t="str">
        <f t="shared" si="58"/>
        <v>CAH_SENIOR_HGT_DEss1 ; CAH_SENIOR_HGT_DEss2 ; CAH_SENIOR_HGT_DEss3</v>
      </c>
      <c r="J355" s="359" t="s">
        <v>2720</v>
      </c>
      <c r="K355" s="486" t="s">
        <v>2448</v>
      </c>
      <c r="L355" s="486" t="s">
        <v>2448</v>
      </c>
      <c r="M355" s="360" t="s">
        <v>1643</v>
      </c>
      <c r="N355" s="361"/>
      <c r="O355" s="361"/>
      <c r="P355" s="361"/>
    </row>
    <row r="356" spans="1:16" customFormat="1" hidden="1" x14ac:dyDescent="0.2">
      <c r="A356" s="88" t="s">
        <v>1644</v>
      </c>
      <c r="B356" s="463" t="str">
        <f t="shared" si="62"/>
        <v>►</v>
      </c>
      <c r="C356" s="461" t="s">
        <v>4896</v>
      </c>
      <c r="D356" s="461" t="s">
        <v>4896</v>
      </c>
      <c r="E356" s="368" t="s">
        <v>3063</v>
      </c>
      <c r="F356" s="369" t="s">
        <v>3059</v>
      </c>
      <c r="G356" s="359" t="s">
        <v>2808</v>
      </c>
      <c r="H356" s="485"/>
      <c r="I356" s="359" t="str">
        <f t="shared" si="58"/>
        <v>CAH_SENIOR_HGT_GEss1 ; CAH_SENIOR_HGT_GEss2 ; CAH_SENIOR_HGT_GEss3</v>
      </c>
      <c r="J356" s="359" t="s">
        <v>2720</v>
      </c>
      <c r="K356" s="486" t="s">
        <v>2448</v>
      </c>
      <c r="L356" s="486" t="s">
        <v>2448</v>
      </c>
      <c r="M356" s="360" t="s">
        <v>1645</v>
      </c>
      <c r="N356" s="361"/>
      <c r="O356" s="361"/>
      <c r="P356" s="361"/>
    </row>
    <row r="357" spans="1:16" customFormat="1" hidden="1" x14ac:dyDescent="0.2">
      <c r="A357" s="88" t="s">
        <v>1646</v>
      </c>
      <c r="B357" s="463" t="str">
        <f t="shared" si="62"/>
        <v>►</v>
      </c>
      <c r="C357" s="461" t="s">
        <v>4896</v>
      </c>
      <c r="D357" s="461" t="s">
        <v>4896</v>
      </c>
      <c r="E357" s="491" t="s">
        <v>3064</v>
      </c>
      <c r="F357" s="492" t="s">
        <v>5248</v>
      </c>
      <c r="G357" s="359" t="s">
        <v>4683</v>
      </c>
      <c r="H357" s="485"/>
      <c r="I357" s="359" t="str">
        <f t="shared" si="58"/>
        <v>CAH_SENIOR_HGT_CdPart</v>
      </c>
      <c r="J357" s="359"/>
      <c r="K357" s="486" t="s">
        <v>2448</v>
      </c>
      <c r="L357" s="486" t="s">
        <v>2448</v>
      </c>
      <c r="M357" s="360" t="s">
        <v>1647</v>
      </c>
      <c r="N357" s="361"/>
      <c r="O357" s="361"/>
      <c r="P357" s="361"/>
    </row>
    <row r="358" spans="1:16" customFormat="1" ht="22.5" hidden="1" x14ac:dyDescent="0.2">
      <c r="A358" s="88" t="s">
        <v>1648</v>
      </c>
      <c r="B358" s="463" t="str">
        <f t="shared" si="62"/>
        <v>·</v>
      </c>
      <c r="C358" s="461" t="s">
        <v>4896</v>
      </c>
      <c r="D358" s="461" t="s">
        <v>4896</v>
      </c>
      <c r="E358" s="493" t="s">
        <v>1649</v>
      </c>
      <c r="F358" s="494" t="s">
        <v>4633</v>
      </c>
      <c r="G358" s="359" t="s">
        <v>4684</v>
      </c>
      <c r="H358" s="485"/>
      <c r="I358" s="359" t="str">
        <f t="shared" si="58"/>
        <v>CAH_SENIOR_HGT_CdPart22 ; CAH_SENIOR_HGT_CdPart23 ; CAH_SENIOR_HGT_CdPart20 ; CAH_SENIOR_HGT_CdPart21 ; CAH_SENIOR_HGT_CdPart99</v>
      </c>
      <c r="J358" s="359"/>
      <c r="K358" s="486" t="s">
        <v>2448</v>
      </c>
      <c r="L358" s="486" t="s">
        <v>2448</v>
      </c>
      <c r="M358" s="360" t="s">
        <v>1650</v>
      </c>
      <c r="N358" s="361"/>
      <c r="O358" s="495"/>
      <c r="P358" s="495"/>
    </row>
    <row r="359" spans="1:16" x14ac:dyDescent="0.2">
      <c r="A359" s="88" t="s">
        <v>1651</v>
      </c>
      <c r="B359" s="876" t="str">
        <f t="shared" si="62"/>
        <v>►</v>
      </c>
      <c r="C359" s="877" t="str">
        <f t="shared" ref="C359:C382" si="63">IF($C$352="x","+","")</f>
        <v/>
      </c>
      <c r="D359" s="877" t="str">
        <f>IF($D$352="x","+","")</f>
        <v/>
      </c>
      <c r="E359" s="858" t="s">
        <v>3081</v>
      </c>
      <c r="F359" s="858" t="s">
        <v>4630</v>
      </c>
      <c r="G359" s="871" t="s">
        <v>2752</v>
      </c>
      <c r="H359" s="872"/>
      <c r="I359" s="871" t="str">
        <f t="shared" si="58"/>
        <v>CAH_SENIOR_HGT_MainUse</v>
      </c>
      <c r="J359" s="871" t="s">
        <v>2720</v>
      </c>
      <c r="K359" s="871" t="s">
        <v>2381</v>
      </c>
      <c r="L359" s="871" t="s">
        <v>2377</v>
      </c>
      <c r="M359" s="873"/>
      <c r="N359" s="874" t="s">
        <v>1652</v>
      </c>
      <c r="O359" s="874" t="s">
        <v>7</v>
      </c>
      <c r="P359" s="874" t="s">
        <v>7</v>
      </c>
    </row>
    <row r="360" spans="1:16" x14ac:dyDescent="0.2">
      <c r="A360" s="88" t="s">
        <v>1653</v>
      </c>
      <c r="B360" s="876" t="str">
        <f t="shared" si="62"/>
        <v>►</v>
      </c>
      <c r="C360" s="877" t="str">
        <f t="shared" si="63"/>
        <v/>
      </c>
      <c r="D360" s="877" t="str">
        <f t="shared" ref="D360:D362" si="64">IF($D$352="x","+","")</f>
        <v/>
      </c>
      <c r="E360" s="858" t="s">
        <v>5425</v>
      </c>
      <c r="F360" s="858" t="s">
        <v>5425</v>
      </c>
      <c r="G360" s="871" t="s">
        <v>2753</v>
      </c>
      <c r="H360" s="872"/>
      <c r="I360" s="871" t="str">
        <f t="shared" si="58"/>
        <v>CAH_SENIOR_HGT_Mesure1</v>
      </c>
      <c r="J360" s="871" t="s">
        <v>2720</v>
      </c>
      <c r="K360" s="871" t="s">
        <v>2381</v>
      </c>
      <c r="L360" s="871" t="s">
        <v>2378</v>
      </c>
      <c r="M360" s="873"/>
      <c r="N360" s="874" t="s">
        <v>1654</v>
      </c>
      <c r="O360" s="874" t="s">
        <v>7</v>
      </c>
      <c r="P360" s="874" t="s">
        <v>7</v>
      </c>
    </row>
    <row r="361" spans="1:16" x14ac:dyDescent="0.2">
      <c r="A361" s="88" t="s">
        <v>454</v>
      </c>
      <c r="B361" s="876" t="str">
        <f>IF(ISERROR(LOOKUP(A361,TABLE,SIGNE)),"",(LOOKUP(A361,TABLE,SIGNE)))</f>
        <v>►</v>
      </c>
      <c r="C361" s="877" t="str">
        <f t="shared" si="63"/>
        <v/>
      </c>
      <c r="D361" s="877" t="str">
        <f t="shared" si="64"/>
        <v/>
      </c>
      <c r="E361" s="858" t="s">
        <v>5426</v>
      </c>
      <c r="F361" s="858" t="s">
        <v>5428</v>
      </c>
      <c r="G361" s="871" t="s">
        <v>2754</v>
      </c>
      <c r="H361" s="872"/>
      <c r="I361" s="871" t="str">
        <f t="shared" si="58"/>
        <v>CAH_SENIOR_HGT_Mesure2</v>
      </c>
      <c r="J361" s="871" t="s">
        <v>2720</v>
      </c>
      <c r="K361" s="871" t="s">
        <v>2381</v>
      </c>
      <c r="L361" s="871" t="s">
        <v>2379</v>
      </c>
      <c r="M361" s="873"/>
      <c r="N361" s="874" t="s">
        <v>7</v>
      </c>
      <c r="O361" s="874" t="s">
        <v>7</v>
      </c>
      <c r="P361" s="874" t="s">
        <v>7</v>
      </c>
    </row>
    <row r="362" spans="1:16" x14ac:dyDescent="0.2">
      <c r="A362" s="88" t="s">
        <v>454</v>
      </c>
      <c r="B362" s="876" t="str">
        <f>IF(ISERROR(LOOKUP(A362,TABLE,SIGNE)),"",(LOOKUP(A362,TABLE,SIGNE)))</f>
        <v>►</v>
      </c>
      <c r="C362" s="877" t="str">
        <f t="shared" si="63"/>
        <v/>
      </c>
      <c r="D362" s="877" t="str">
        <f t="shared" si="64"/>
        <v/>
      </c>
      <c r="E362" s="858" t="s">
        <v>5427</v>
      </c>
      <c r="F362" s="858" t="s">
        <v>5429</v>
      </c>
      <c r="G362" s="871" t="s">
        <v>2755</v>
      </c>
      <c r="H362" s="872"/>
      <c r="I362" s="871" t="str">
        <f t="shared" si="58"/>
        <v>CAH_SENIOR_HGT_Mesure3</v>
      </c>
      <c r="J362" s="871" t="s">
        <v>2720</v>
      </c>
      <c r="K362" s="871" t="s">
        <v>2381</v>
      </c>
      <c r="L362" s="871" t="s">
        <v>2380</v>
      </c>
      <c r="M362" s="873"/>
      <c r="N362" s="874" t="s">
        <v>7</v>
      </c>
      <c r="O362" s="874" t="s">
        <v>7</v>
      </c>
      <c r="P362" s="874" t="s">
        <v>7</v>
      </c>
    </row>
    <row r="363" spans="1:16" customFormat="1" hidden="1" x14ac:dyDescent="0.2">
      <c r="A363" s="88" t="s">
        <v>454</v>
      </c>
      <c r="B363" s="463" t="str">
        <f>IF(ISERROR(LOOKUP(A363,TABLE,SIGNE)),"",(LOOKUP(A363,TABLE,SIGNE)))</f>
        <v>►</v>
      </c>
      <c r="C363" s="461" t="s">
        <v>4896</v>
      </c>
      <c r="D363" s="461" t="s">
        <v>4896</v>
      </c>
      <c r="E363" s="357" t="s">
        <v>3080</v>
      </c>
      <c r="F363" s="357" t="s">
        <v>5227</v>
      </c>
      <c r="G363" s="359" t="s">
        <v>2784</v>
      </c>
      <c r="H363" s="485"/>
      <c r="I363" s="359" t="str">
        <f t="shared" si="58"/>
        <v>CAH_SENIOR_HGT_Ok</v>
      </c>
      <c r="J363" s="359" t="s">
        <v>2720</v>
      </c>
      <c r="K363" s="486" t="s">
        <v>2448</v>
      </c>
      <c r="L363" s="486" t="s">
        <v>2448</v>
      </c>
      <c r="M363" s="360" t="s">
        <v>7</v>
      </c>
      <c r="N363" s="361"/>
      <c r="O363" s="361"/>
      <c r="P363" s="361"/>
    </row>
    <row r="364" spans="1:16" x14ac:dyDescent="0.2">
      <c r="A364" s="89" t="s">
        <v>1655</v>
      </c>
      <c r="B364" s="876" t="str">
        <f t="shared" si="62"/>
        <v>►</v>
      </c>
      <c r="C364" s="877" t="str">
        <f t="shared" si="63"/>
        <v/>
      </c>
      <c r="D364" s="877" t="str">
        <f t="shared" ref="D364:D382" si="65">IF($D$352="x","+","")</f>
        <v/>
      </c>
      <c r="E364" s="840" t="s">
        <v>1656</v>
      </c>
      <c r="F364" s="840" t="s">
        <v>5228</v>
      </c>
      <c r="G364" s="871" t="s">
        <v>2767</v>
      </c>
      <c r="H364" s="872"/>
      <c r="I364" s="871" t="str">
        <f t="shared" si="58"/>
        <v>CAH_SENIOR_HGT_Passe</v>
      </c>
      <c r="J364" s="871" t="s">
        <v>2720</v>
      </c>
      <c r="K364" s="871" t="s">
        <v>2381</v>
      </c>
      <c r="L364" s="871" t="s">
        <v>2323</v>
      </c>
      <c r="M364" s="873"/>
      <c r="N364" s="874" t="s">
        <v>1657</v>
      </c>
      <c r="O364" s="874" t="s">
        <v>7</v>
      </c>
      <c r="P364" s="874" t="s">
        <v>7</v>
      </c>
    </row>
    <row r="365" spans="1:16" x14ac:dyDescent="0.2">
      <c r="A365" s="89" t="s">
        <v>1658</v>
      </c>
      <c r="B365" s="876" t="str">
        <f t="shared" si="62"/>
        <v>&gt;</v>
      </c>
      <c r="C365" s="877" t="str">
        <f t="shared" si="63"/>
        <v/>
      </c>
      <c r="D365" s="877" t="str">
        <f t="shared" si="65"/>
        <v/>
      </c>
      <c r="E365" s="843" t="s">
        <v>1659</v>
      </c>
      <c r="F365" s="843" t="s">
        <v>4590</v>
      </c>
      <c r="G365" s="871" t="s">
        <v>2448</v>
      </c>
      <c r="H365" s="872"/>
      <c r="I365" s="871" t="str">
        <f t="shared" si="58"/>
        <v/>
      </c>
      <c r="J365" s="871"/>
      <c r="K365" s="871"/>
      <c r="L365" s="871"/>
      <c r="M365" s="873"/>
      <c r="N365" s="874" t="s">
        <v>1660</v>
      </c>
      <c r="O365" s="874" t="s">
        <v>7</v>
      </c>
      <c r="P365" s="874" t="s">
        <v>7</v>
      </c>
    </row>
    <row r="366" spans="1:16" x14ac:dyDescent="0.2">
      <c r="A366" s="93" t="s">
        <v>112</v>
      </c>
      <c r="B366" s="876" t="str">
        <f t="shared" si="62"/>
        <v>-</v>
      </c>
      <c r="C366" s="877" t="str">
        <f t="shared" si="63"/>
        <v/>
      </c>
      <c r="D366" s="877" t="str">
        <f t="shared" si="65"/>
        <v/>
      </c>
      <c r="E366" s="853" t="s">
        <v>1661</v>
      </c>
      <c r="F366" s="853" t="s">
        <v>4591</v>
      </c>
      <c r="G366" s="871" t="s">
        <v>2756</v>
      </c>
      <c r="H366" s="872"/>
      <c r="I366" s="871" t="str">
        <f t="shared" si="58"/>
        <v>CAH_SENIOR_HGT_CndPart00</v>
      </c>
      <c r="J366" s="871" t="s">
        <v>2720</v>
      </c>
      <c r="K366" s="871" t="s">
        <v>2381</v>
      </c>
      <c r="L366" s="871" t="s">
        <v>2324</v>
      </c>
      <c r="M366" s="873"/>
      <c r="N366" s="874" t="s">
        <v>7</v>
      </c>
      <c r="O366" s="874" t="s">
        <v>7</v>
      </c>
      <c r="P366" s="874" t="s">
        <v>7</v>
      </c>
    </row>
    <row r="367" spans="1:16" x14ac:dyDescent="0.2">
      <c r="A367" s="93" t="s">
        <v>112</v>
      </c>
      <c r="B367" s="876" t="str">
        <f t="shared" si="62"/>
        <v>-</v>
      </c>
      <c r="C367" s="877" t="str">
        <f t="shared" si="63"/>
        <v/>
      </c>
      <c r="D367" s="877" t="str">
        <f t="shared" si="65"/>
        <v/>
      </c>
      <c r="E367" s="853" t="s">
        <v>1662</v>
      </c>
      <c r="F367" s="853" t="s">
        <v>4631</v>
      </c>
      <c r="G367" s="871" t="s">
        <v>2757</v>
      </c>
      <c r="H367" s="872"/>
      <c r="I367" s="871" t="str">
        <f t="shared" si="58"/>
        <v>CAH_SENIOR_HGT_CndPart10</v>
      </c>
      <c r="J367" s="871" t="s">
        <v>2720</v>
      </c>
      <c r="K367" s="871" t="s">
        <v>2381</v>
      </c>
      <c r="L367" s="871" t="s">
        <v>2325</v>
      </c>
      <c r="M367" s="873"/>
      <c r="N367" s="874" t="s">
        <v>7</v>
      </c>
      <c r="O367" s="874" t="s">
        <v>7</v>
      </c>
      <c r="P367" s="874" t="s">
        <v>7</v>
      </c>
    </row>
    <row r="368" spans="1:16" x14ac:dyDescent="0.2">
      <c r="A368" s="93" t="s">
        <v>112</v>
      </c>
      <c r="B368" s="876" t="str">
        <f t="shared" si="62"/>
        <v>-</v>
      </c>
      <c r="C368" s="877" t="str">
        <f t="shared" si="63"/>
        <v/>
      </c>
      <c r="D368" s="877" t="str">
        <f t="shared" si="65"/>
        <v/>
      </c>
      <c r="E368" s="853" t="s">
        <v>1663</v>
      </c>
      <c r="F368" s="853" t="s">
        <v>4632</v>
      </c>
      <c r="G368" s="871" t="s">
        <v>2758</v>
      </c>
      <c r="H368" s="872"/>
      <c r="I368" s="871" t="str">
        <f t="shared" si="58"/>
        <v>CAH_SENIOR_HGT_CndPart20</v>
      </c>
      <c r="J368" s="871" t="s">
        <v>2720</v>
      </c>
      <c r="K368" s="871" t="s">
        <v>2381</v>
      </c>
      <c r="L368" s="871" t="s">
        <v>2326</v>
      </c>
      <c r="M368" s="873"/>
      <c r="N368" s="874" t="s">
        <v>7</v>
      </c>
      <c r="O368" s="874" t="s">
        <v>7</v>
      </c>
      <c r="P368" s="874" t="s">
        <v>7</v>
      </c>
    </row>
    <row r="369" spans="1:16" x14ac:dyDescent="0.2">
      <c r="A369" s="93" t="s">
        <v>112</v>
      </c>
      <c r="B369" s="876" t="str">
        <f t="shared" si="62"/>
        <v>-</v>
      </c>
      <c r="C369" s="877" t="str">
        <f t="shared" si="63"/>
        <v/>
      </c>
      <c r="D369" s="877" t="str">
        <f t="shared" si="65"/>
        <v/>
      </c>
      <c r="E369" s="853" t="s">
        <v>1664</v>
      </c>
      <c r="F369" s="853" t="s">
        <v>4634</v>
      </c>
      <c r="G369" s="871" t="s">
        <v>2759</v>
      </c>
      <c r="H369" s="872"/>
      <c r="I369" s="871" t="str">
        <f t="shared" si="58"/>
        <v>CAH_SENIOR_HGT_CndPart21</v>
      </c>
      <c r="J369" s="871" t="s">
        <v>2720</v>
      </c>
      <c r="K369" s="871" t="s">
        <v>2381</v>
      </c>
      <c r="L369" s="871" t="s">
        <v>2327</v>
      </c>
      <c r="M369" s="873"/>
      <c r="N369" s="874" t="s">
        <v>7</v>
      </c>
      <c r="O369" s="874" t="s">
        <v>7</v>
      </c>
      <c r="P369" s="874" t="s">
        <v>7</v>
      </c>
    </row>
    <row r="370" spans="1:16" x14ac:dyDescent="0.2">
      <c r="A370" s="93" t="s">
        <v>112</v>
      </c>
      <c r="B370" s="876" t="str">
        <f t="shared" si="62"/>
        <v>-</v>
      </c>
      <c r="C370" s="877" t="str">
        <f t="shared" si="63"/>
        <v/>
      </c>
      <c r="D370" s="877" t="str">
        <f t="shared" si="65"/>
        <v/>
      </c>
      <c r="E370" s="853" t="s">
        <v>1665</v>
      </c>
      <c r="F370" s="853" t="s">
        <v>4635</v>
      </c>
      <c r="G370" s="871" t="s">
        <v>2760</v>
      </c>
      <c r="H370" s="872"/>
      <c r="I370" s="871" t="str">
        <f t="shared" si="58"/>
        <v>CAH_SENIOR_HGT_CndPart22</v>
      </c>
      <c r="J370" s="871" t="s">
        <v>2720</v>
      </c>
      <c r="K370" s="871" t="s">
        <v>2381</v>
      </c>
      <c r="L370" s="871" t="s">
        <v>2333</v>
      </c>
      <c r="M370" s="873"/>
      <c r="N370" s="874" t="s">
        <v>7</v>
      </c>
      <c r="O370" s="874" t="s">
        <v>7</v>
      </c>
      <c r="P370" s="874" t="s">
        <v>7</v>
      </c>
    </row>
    <row r="371" spans="1:16" x14ac:dyDescent="0.2">
      <c r="A371" s="93" t="s">
        <v>112</v>
      </c>
      <c r="B371" s="876" t="str">
        <f t="shared" si="62"/>
        <v>-</v>
      </c>
      <c r="C371" s="877" t="str">
        <f t="shared" si="63"/>
        <v/>
      </c>
      <c r="D371" s="877" t="str">
        <f t="shared" si="65"/>
        <v/>
      </c>
      <c r="E371" s="853" t="s">
        <v>1666</v>
      </c>
      <c r="F371" s="853" t="s">
        <v>4636</v>
      </c>
      <c r="G371" s="871" t="s">
        <v>2761</v>
      </c>
      <c r="H371" s="872"/>
      <c r="I371" s="871" t="str">
        <f t="shared" si="58"/>
        <v>CAH_SENIOR_HGT_CndPart23</v>
      </c>
      <c r="J371" s="871" t="s">
        <v>2720</v>
      </c>
      <c r="K371" s="871" t="s">
        <v>2381</v>
      </c>
      <c r="L371" s="871" t="s">
        <v>2339</v>
      </c>
      <c r="M371" s="873"/>
      <c r="N371" s="874" t="s">
        <v>7</v>
      </c>
      <c r="O371" s="874" t="s">
        <v>7</v>
      </c>
      <c r="P371" s="874" t="s">
        <v>7</v>
      </c>
    </row>
    <row r="372" spans="1:16" ht="22.5" x14ac:dyDescent="0.2">
      <c r="A372" s="93" t="s">
        <v>112</v>
      </c>
      <c r="B372" s="876" t="str">
        <f t="shared" si="62"/>
        <v>-</v>
      </c>
      <c r="C372" s="877" t="str">
        <f t="shared" si="63"/>
        <v/>
      </c>
      <c r="D372" s="877" t="str">
        <f t="shared" si="65"/>
        <v/>
      </c>
      <c r="E372" s="853" t="s">
        <v>1667</v>
      </c>
      <c r="F372" s="853" t="s">
        <v>4611</v>
      </c>
      <c r="G372" s="871" t="s">
        <v>2762</v>
      </c>
      <c r="H372" s="872"/>
      <c r="I372" s="871" t="str">
        <f t="shared" si="58"/>
        <v>CAH_SENIOR_HGT_CndPart50</v>
      </c>
      <c r="J372" s="871" t="s">
        <v>2720</v>
      </c>
      <c r="K372" s="871" t="s">
        <v>2381</v>
      </c>
      <c r="L372" s="871" t="s">
        <v>2340</v>
      </c>
      <c r="M372" s="873"/>
      <c r="N372" s="874" t="s">
        <v>7</v>
      </c>
      <c r="O372" s="874" t="s">
        <v>7</v>
      </c>
      <c r="P372" s="874" t="s">
        <v>7</v>
      </c>
    </row>
    <row r="373" spans="1:16" x14ac:dyDescent="0.2">
      <c r="A373" s="93" t="s">
        <v>112</v>
      </c>
      <c r="B373" s="876" t="str">
        <f t="shared" si="62"/>
        <v>-</v>
      </c>
      <c r="C373" s="877" t="str">
        <f t="shared" si="63"/>
        <v/>
      </c>
      <c r="D373" s="877" t="str">
        <f t="shared" si="65"/>
        <v/>
      </c>
      <c r="E373" s="853" t="s">
        <v>1668</v>
      </c>
      <c r="F373" s="853" t="s">
        <v>4612</v>
      </c>
      <c r="G373" s="871" t="s">
        <v>2763</v>
      </c>
      <c r="H373" s="872"/>
      <c r="I373" s="871" t="str">
        <f t="shared" si="58"/>
        <v>CAH_SENIOR_HGT_CndPart55</v>
      </c>
      <c r="J373" s="871" t="s">
        <v>2720</v>
      </c>
      <c r="K373" s="871" t="s">
        <v>2381</v>
      </c>
      <c r="L373" s="871" t="s">
        <v>2341</v>
      </c>
      <c r="M373" s="873"/>
      <c r="N373" s="874" t="s">
        <v>7</v>
      </c>
      <c r="O373" s="874" t="s">
        <v>7</v>
      </c>
      <c r="P373" s="874" t="s">
        <v>7</v>
      </c>
    </row>
    <row r="374" spans="1:16" x14ac:dyDescent="0.2">
      <c r="A374" s="93" t="s">
        <v>112</v>
      </c>
      <c r="B374" s="876" t="str">
        <f t="shared" si="62"/>
        <v>-</v>
      </c>
      <c r="C374" s="877" t="str">
        <f t="shared" si="63"/>
        <v/>
      </c>
      <c r="D374" s="877" t="str">
        <f t="shared" si="65"/>
        <v/>
      </c>
      <c r="E374" s="853" t="s">
        <v>3075</v>
      </c>
      <c r="F374" s="853" t="s">
        <v>4593</v>
      </c>
      <c r="G374" s="871" t="s">
        <v>2764</v>
      </c>
      <c r="H374" s="872"/>
      <c r="I374" s="871" t="str">
        <f t="shared" si="58"/>
        <v>CAH_SENIOR_HGT_CndPart90</v>
      </c>
      <c r="J374" s="871" t="s">
        <v>2720</v>
      </c>
      <c r="K374" s="871" t="s">
        <v>2381</v>
      </c>
      <c r="L374" s="871" t="s">
        <v>2382</v>
      </c>
      <c r="M374" s="873"/>
      <c r="N374" s="874" t="s">
        <v>7</v>
      </c>
      <c r="O374" s="874" t="s">
        <v>7</v>
      </c>
      <c r="P374" s="874" t="s">
        <v>7</v>
      </c>
    </row>
    <row r="375" spans="1:16" x14ac:dyDescent="0.2">
      <c r="A375" s="93" t="s">
        <v>112</v>
      </c>
      <c r="B375" s="876" t="str">
        <f t="shared" si="62"/>
        <v>-</v>
      </c>
      <c r="C375" s="877" t="str">
        <f t="shared" si="63"/>
        <v/>
      </c>
      <c r="D375" s="877" t="str">
        <f t="shared" si="65"/>
        <v/>
      </c>
      <c r="E375" s="853" t="s">
        <v>1669</v>
      </c>
      <c r="F375" s="853" t="s">
        <v>4594</v>
      </c>
      <c r="G375" s="871" t="s">
        <v>2765</v>
      </c>
      <c r="H375" s="872"/>
      <c r="I375" s="871" t="str">
        <f t="shared" si="58"/>
        <v>CAH_SENIOR_HGT_CndPart99</v>
      </c>
      <c r="J375" s="871" t="s">
        <v>2720</v>
      </c>
      <c r="K375" s="871" t="s">
        <v>2381</v>
      </c>
      <c r="L375" s="871" t="s">
        <v>2383</v>
      </c>
      <c r="M375" s="873"/>
      <c r="N375" s="874" t="s">
        <v>7</v>
      </c>
      <c r="O375" s="874" t="s">
        <v>7</v>
      </c>
      <c r="P375" s="874" t="s">
        <v>7</v>
      </c>
    </row>
    <row r="376" spans="1:16" x14ac:dyDescent="0.2">
      <c r="A376" s="93" t="s">
        <v>17</v>
      </c>
      <c r="B376" s="876" t="str">
        <f t="shared" si="62"/>
        <v>&gt;</v>
      </c>
      <c r="C376" s="877" t="str">
        <f t="shared" si="63"/>
        <v/>
      </c>
      <c r="D376" s="877" t="str">
        <f t="shared" si="65"/>
        <v/>
      </c>
      <c r="E376" s="843" t="s">
        <v>1522</v>
      </c>
      <c r="F376" s="843" t="s">
        <v>4595</v>
      </c>
      <c r="G376" s="871" t="s">
        <v>2766</v>
      </c>
      <c r="H376" s="872"/>
      <c r="I376" s="871" t="str">
        <f t="shared" si="58"/>
        <v>CAH_SENIOR_HGT_MotifNon</v>
      </c>
      <c r="J376" s="871" t="s">
        <v>2720</v>
      </c>
      <c r="K376" s="871" t="s">
        <v>2381</v>
      </c>
      <c r="L376" s="871" t="s">
        <v>2334</v>
      </c>
      <c r="M376" s="873"/>
      <c r="N376" s="874" t="s">
        <v>7</v>
      </c>
      <c r="O376" s="874" t="s">
        <v>7</v>
      </c>
      <c r="P376" s="874" t="s">
        <v>7</v>
      </c>
    </row>
    <row r="377" spans="1:16" x14ac:dyDescent="0.2">
      <c r="A377" s="93" t="s">
        <v>112</v>
      </c>
      <c r="B377" s="876" t="str">
        <f t="shared" si="62"/>
        <v>-</v>
      </c>
      <c r="C377" s="877" t="str">
        <f t="shared" si="63"/>
        <v/>
      </c>
      <c r="D377" s="877" t="str">
        <f t="shared" si="65"/>
        <v/>
      </c>
      <c r="E377" s="854" t="s">
        <v>1670</v>
      </c>
      <c r="F377" s="854" t="s">
        <v>4596</v>
      </c>
      <c r="G377" s="871" t="s">
        <v>2448</v>
      </c>
      <c r="H377" s="872"/>
      <c r="I377" s="871" t="str">
        <f t="shared" si="58"/>
        <v/>
      </c>
      <c r="J377" s="871"/>
      <c r="K377" s="871"/>
      <c r="L377" s="871"/>
      <c r="M377" s="873"/>
      <c r="N377" s="874" t="s">
        <v>7</v>
      </c>
      <c r="O377" s="874" t="s">
        <v>7</v>
      </c>
      <c r="P377" s="874" t="s">
        <v>7</v>
      </c>
    </row>
    <row r="378" spans="1:16" x14ac:dyDescent="0.2">
      <c r="A378" s="93" t="s">
        <v>112</v>
      </c>
      <c r="B378" s="876" t="str">
        <f t="shared" si="62"/>
        <v>-</v>
      </c>
      <c r="C378" s="877" t="str">
        <f t="shared" si="63"/>
        <v/>
      </c>
      <c r="D378" s="877" t="str">
        <f t="shared" si="65"/>
        <v/>
      </c>
      <c r="E378" s="854" t="s">
        <v>1671</v>
      </c>
      <c r="F378" s="854" t="s">
        <v>4597</v>
      </c>
      <c r="G378" s="871" t="s">
        <v>2448</v>
      </c>
      <c r="H378" s="872"/>
      <c r="I378" s="871" t="str">
        <f t="shared" si="58"/>
        <v/>
      </c>
      <c r="J378" s="871"/>
      <c r="K378" s="871"/>
      <c r="L378" s="871"/>
      <c r="M378" s="873"/>
      <c r="N378" s="874" t="s">
        <v>7</v>
      </c>
      <c r="O378" s="874" t="s">
        <v>7</v>
      </c>
      <c r="P378" s="874" t="s">
        <v>7</v>
      </c>
    </row>
    <row r="379" spans="1:16" x14ac:dyDescent="0.2">
      <c r="A379" s="93" t="s">
        <v>112</v>
      </c>
      <c r="B379" s="876" t="str">
        <f t="shared" si="62"/>
        <v>-</v>
      </c>
      <c r="C379" s="877" t="str">
        <f t="shared" si="63"/>
        <v/>
      </c>
      <c r="D379" s="877" t="str">
        <f t="shared" si="65"/>
        <v/>
      </c>
      <c r="E379" s="854" t="s">
        <v>3075</v>
      </c>
      <c r="F379" s="854" t="s">
        <v>4598</v>
      </c>
      <c r="G379" s="871" t="s">
        <v>2448</v>
      </c>
      <c r="H379" s="872"/>
      <c r="I379" s="871" t="str">
        <f t="shared" si="58"/>
        <v/>
      </c>
      <c r="J379" s="871"/>
      <c r="K379" s="871"/>
      <c r="L379" s="871"/>
      <c r="M379" s="873"/>
      <c r="N379" s="874" t="s">
        <v>7</v>
      </c>
      <c r="O379" s="874" t="s">
        <v>7</v>
      </c>
      <c r="P379" s="874" t="s">
        <v>7</v>
      </c>
    </row>
    <row r="380" spans="1:16" x14ac:dyDescent="0.2">
      <c r="A380" s="93" t="s">
        <v>112</v>
      </c>
      <c r="B380" s="876" t="str">
        <f t="shared" si="62"/>
        <v>-</v>
      </c>
      <c r="C380" s="877" t="str">
        <f t="shared" si="63"/>
        <v/>
      </c>
      <c r="D380" s="877" t="str">
        <f t="shared" si="65"/>
        <v/>
      </c>
      <c r="E380" s="854" t="s">
        <v>3076</v>
      </c>
      <c r="F380" s="854" t="s">
        <v>5231</v>
      </c>
      <c r="G380" s="871" t="s">
        <v>2448</v>
      </c>
      <c r="H380" s="872"/>
      <c r="I380" s="871" t="str">
        <f t="shared" si="58"/>
        <v/>
      </c>
      <c r="J380" s="871"/>
      <c r="K380" s="871"/>
      <c r="L380" s="871"/>
      <c r="M380" s="873"/>
      <c r="N380" s="874" t="s">
        <v>7</v>
      </c>
      <c r="O380" s="874" t="s">
        <v>7</v>
      </c>
      <c r="P380" s="874" t="s">
        <v>7</v>
      </c>
    </row>
    <row r="381" spans="1:16" x14ac:dyDescent="0.2">
      <c r="A381" s="93" t="s">
        <v>112</v>
      </c>
      <c r="B381" s="876" t="str">
        <f t="shared" si="62"/>
        <v>-</v>
      </c>
      <c r="C381" s="877" t="str">
        <f t="shared" si="63"/>
        <v/>
      </c>
      <c r="D381" s="877" t="str">
        <f t="shared" si="65"/>
        <v/>
      </c>
      <c r="E381" s="854" t="s">
        <v>1672</v>
      </c>
      <c r="F381" s="854" t="s">
        <v>4621</v>
      </c>
      <c r="G381" s="871" t="s">
        <v>2448</v>
      </c>
      <c r="H381" s="872"/>
      <c r="I381" s="871" t="str">
        <f t="shared" si="58"/>
        <v/>
      </c>
      <c r="J381" s="871"/>
      <c r="K381" s="871"/>
      <c r="L381" s="871"/>
      <c r="M381" s="873"/>
      <c r="N381" s="874" t="s">
        <v>7</v>
      </c>
      <c r="O381" s="874" t="s">
        <v>7</v>
      </c>
      <c r="P381" s="874" t="s">
        <v>7</v>
      </c>
    </row>
    <row r="382" spans="1:16" x14ac:dyDescent="0.2">
      <c r="A382" s="93" t="s">
        <v>112</v>
      </c>
      <c r="B382" s="876" t="str">
        <f t="shared" si="62"/>
        <v>-</v>
      </c>
      <c r="C382" s="877" t="str">
        <f t="shared" si="63"/>
        <v/>
      </c>
      <c r="D382" s="877" t="str">
        <f t="shared" si="65"/>
        <v/>
      </c>
      <c r="E382" s="854" t="s">
        <v>1673</v>
      </c>
      <c r="F382" s="854" t="s">
        <v>3203</v>
      </c>
      <c r="G382" s="871" t="s">
        <v>2448</v>
      </c>
      <c r="H382" s="872"/>
      <c r="I382" s="871" t="str">
        <f t="shared" si="58"/>
        <v/>
      </c>
      <c r="J382" s="871"/>
      <c r="K382" s="871"/>
      <c r="L382" s="871"/>
      <c r="M382" s="873"/>
      <c r="N382" s="874" t="s">
        <v>7</v>
      </c>
      <c r="O382" s="874" t="s">
        <v>7</v>
      </c>
      <c r="P382" s="874" t="s">
        <v>7</v>
      </c>
    </row>
    <row r="383" spans="1:16" s="941" customFormat="1" x14ac:dyDescent="0.2">
      <c r="A383" s="97"/>
      <c r="B383" s="934"/>
      <c r="C383" s="935"/>
      <c r="D383" s="935"/>
      <c r="E383" s="936"/>
      <c r="F383" s="936"/>
      <c r="G383" s="937"/>
      <c r="H383" s="938"/>
      <c r="I383" s="937"/>
      <c r="J383" s="937"/>
      <c r="K383" s="937"/>
      <c r="L383" s="937"/>
      <c r="M383" s="939"/>
      <c r="N383" s="940"/>
      <c r="O383" s="940"/>
      <c r="P383" s="933"/>
    </row>
    <row r="384" spans="1:16" s="941" customFormat="1" x14ac:dyDescent="0.2">
      <c r="A384" s="97"/>
      <c r="B384" s="934"/>
      <c r="C384" s="935"/>
      <c r="D384" s="935"/>
      <c r="E384" s="936"/>
      <c r="F384" s="936"/>
      <c r="G384" s="937"/>
      <c r="H384" s="938"/>
      <c r="I384" s="937"/>
      <c r="J384" s="937"/>
      <c r="K384" s="937"/>
      <c r="L384" s="937"/>
      <c r="M384" s="939"/>
      <c r="N384" s="940"/>
      <c r="O384" s="940"/>
      <c r="P384" s="933"/>
    </row>
    <row r="385" spans="1:16" s="941" customFormat="1" x14ac:dyDescent="0.2">
      <c r="A385" s="97"/>
      <c r="B385" s="934"/>
      <c r="C385" s="935"/>
      <c r="D385" s="935"/>
      <c r="E385" s="936"/>
      <c r="F385" s="936"/>
      <c r="G385" s="937"/>
      <c r="H385" s="938"/>
      <c r="I385" s="937"/>
      <c r="J385" s="937"/>
      <c r="K385" s="937"/>
      <c r="L385" s="937"/>
      <c r="M385" s="939"/>
      <c r="N385" s="940"/>
      <c r="O385" s="940"/>
      <c r="P385" s="933"/>
    </row>
    <row r="386" spans="1:16" s="941" customFormat="1" x14ac:dyDescent="0.2">
      <c r="A386" s="97"/>
      <c r="B386" s="934"/>
      <c r="C386" s="935"/>
      <c r="D386" s="935"/>
      <c r="E386" s="936"/>
      <c r="F386" s="936"/>
      <c r="G386" s="937"/>
      <c r="H386" s="938"/>
      <c r="I386" s="937"/>
      <c r="J386" s="937"/>
      <c r="K386" s="937"/>
      <c r="L386" s="937"/>
      <c r="M386" s="939"/>
      <c r="N386" s="940"/>
      <c r="O386" s="940"/>
      <c r="P386" s="933"/>
    </row>
    <row r="387" spans="1:16" s="941" customFormat="1" x14ac:dyDescent="0.2">
      <c r="A387" s="97"/>
      <c r="B387" s="934"/>
      <c r="C387" s="935"/>
      <c r="D387" s="935"/>
      <c r="E387" s="936"/>
      <c r="F387" s="936"/>
      <c r="G387" s="937"/>
      <c r="H387" s="938"/>
      <c r="I387" s="937"/>
      <c r="J387" s="937"/>
      <c r="K387" s="937"/>
      <c r="L387" s="937"/>
      <c r="M387" s="939"/>
      <c r="N387" s="940"/>
      <c r="O387" s="940"/>
      <c r="P387" s="933"/>
    </row>
    <row r="388" spans="1:16" s="941" customFormat="1" x14ac:dyDescent="0.2">
      <c r="A388" s="97"/>
      <c r="B388" s="934"/>
      <c r="C388" s="935"/>
      <c r="D388" s="935"/>
      <c r="E388" s="936"/>
      <c r="F388" s="936"/>
      <c r="G388" s="937"/>
      <c r="H388" s="938"/>
      <c r="I388" s="937"/>
      <c r="J388" s="937"/>
      <c r="K388" s="937"/>
      <c r="L388" s="937"/>
      <c r="M388" s="939"/>
      <c r="N388" s="940"/>
      <c r="O388" s="940"/>
      <c r="P388" s="933"/>
    </row>
    <row r="389" spans="1:16" s="941" customFormat="1" x14ac:dyDescent="0.2">
      <c r="A389" s="97"/>
      <c r="B389" s="934"/>
      <c r="C389" s="935"/>
      <c r="D389" s="935"/>
      <c r="E389" s="936"/>
      <c r="F389" s="936"/>
      <c r="G389" s="937"/>
      <c r="H389" s="938"/>
      <c r="I389" s="937"/>
      <c r="J389" s="937"/>
      <c r="K389" s="937"/>
      <c r="L389" s="937"/>
      <c r="M389" s="939"/>
      <c r="N389" s="940"/>
      <c r="O389" s="940"/>
      <c r="P389" s="933"/>
    </row>
    <row r="390" spans="1:16" s="941" customFormat="1" x14ac:dyDescent="0.2">
      <c r="A390" s="97"/>
      <c r="B390" s="934"/>
      <c r="C390" s="935"/>
      <c r="D390" s="935"/>
      <c r="E390" s="936"/>
      <c r="F390" s="936"/>
      <c r="G390" s="937"/>
      <c r="H390" s="938"/>
      <c r="I390" s="937"/>
      <c r="J390" s="937"/>
      <c r="K390" s="937"/>
      <c r="L390" s="937"/>
      <c r="M390" s="939"/>
      <c r="N390" s="940"/>
      <c r="O390" s="940"/>
      <c r="P390" s="933"/>
    </row>
    <row r="391" spans="1:16" s="941" customFormat="1" x14ac:dyDescent="0.2">
      <c r="A391" s="97"/>
      <c r="B391" s="934"/>
      <c r="C391" s="935"/>
      <c r="D391" s="935"/>
      <c r="E391" s="936"/>
      <c r="F391" s="936"/>
      <c r="G391" s="937"/>
      <c r="H391" s="938"/>
      <c r="I391" s="937"/>
      <c r="J391" s="937"/>
      <c r="K391" s="937"/>
      <c r="L391" s="937"/>
      <c r="M391" s="939"/>
      <c r="N391" s="940"/>
      <c r="O391" s="940"/>
      <c r="P391" s="933"/>
    </row>
    <row r="392" spans="1:16" s="941" customFormat="1" x14ac:dyDescent="0.2">
      <c r="A392" s="97"/>
      <c r="B392" s="934"/>
      <c r="C392" s="935"/>
      <c r="D392" s="935"/>
      <c r="E392" s="936"/>
      <c r="F392" s="936"/>
      <c r="G392" s="937"/>
      <c r="H392" s="938"/>
      <c r="I392" s="937"/>
      <c r="J392" s="937"/>
      <c r="K392" s="937"/>
      <c r="L392" s="937"/>
      <c r="M392" s="939"/>
      <c r="N392" s="940"/>
      <c r="O392" s="940"/>
      <c r="P392" s="933"/>
    </row>
    <row r="393" spans="1:16" s="941" customFormat="1" x14ac:dyDescent="0.2">
      <c r="A393" s="97"/>
      <c r="B393" s="934"/>
      <c r="C393" s="935"/>
      <c r="D393" s="935"/>
      <c r="E393" s="936"/>
      <c r="F393" s="936"/>
      <c r="G393" s="937"/>
      <c r="H393" s="938"/>
      <c r="I393" s="937"/>
      <c r="J393" s="937"/>
      <c r="K393" s="937"/>
      <c r="L393" s="937"/>
      <c r="M393" s="939"/>
      <c r="N393" s="940"/>
      <c r="O393" s="940"/>
      <c r="P393" s="933"/>
    </row>
    <row r="394" spans="1:16" s="941" customFormat="1" x14ac:dyDescent="0.2">
      <c r="A394" s="97"/>
      <c r="B394" s="934"/>
      <c r="C394" s="935"/>
      <c r="D394" s="935"/>
      <c r="E394" s="936"/>
      <c r="F394" s="936"/>
      <c r="G394" s="937"/>
      <c r="H394" s="938"/>
      <c r="I394" s="937"/>
      <c r="J394" s="937"/>
      <c r="K394" s="937"/>
      <c r="L394" s="937"/>
      <c r="M394" s="939"/>
      <c r="N394" s="940"/>
      <c r="O394" s="940"/>
      <c r="P394" s="933"/>
    </row>
    <row r="395" spans="1:16" s="941" customFormat="1" x14ac:dyDescent="0.2">
      <c r="A395" s="97"/>
      <c r="B395" s="934"/>
      <c r="C395" s="935"/>
      <c r="D395" s="935"/>
      <c r="E395" s="936"/>
      <c r="F395" s="936"/>
      <c r="G395" s="937"/>
      <c r="H395" s="938"/>
      <c r="I395" s="937"/>
      <c r="J395" s="937"/>
      <c r="K395" s="937"/>
      <c r="L395" s="937"/>
      <c r="M395" s="939"/>
      <c r="N395" s="940"/>
      <c r="O395" s="940"/>
      <c r="P395" s="933"/>
    </row>
    <row r="396" spans="1:16" s="941" customFormat="1" x14ac:dyDescent="0.2">
      <c r="A396" s="97"/>
      <c r="B396" s="934"/>
      <c r="C396" s="935"/>
      <c r="D396" s="935"/>
      <c r="E396" s="936"/>
      <c r="F396" s="936"/>
      <c r="G396" s="937"/>
      <c r="H396" s="938"/>
      <c r="I396" s="937"/>
      <c r="J396" s="937"/>
      <c r="K396" s="937"/>
      <c r="L396" s="937"/>
      <c r="M396" s="939"/>
      <c r="N396" s="940"/>
      <c r="O396" s="940"/>
      <c r="P396" s="933"/>
    </row>
    <row r="397" spans="1:16" s="941" customFormat="1" x14ac:dyDescent="0.2">
      <c r="A397" s="97"/>
      <c r="B397" s="934"/>
      <c r="C397" s="935"/>
      <c r="D397" s="935"/>
      <c r="E397" s="936"/>
      <c r="F397" s="936"/>
      <c r="G397" s="937"/>
      <c r="H397" s="938"/>
      <c r="I397" s="937"/>
      <c r="J397" s="937"/>
      <c r="K397" s="937"/>
      <c r="L397" s="937"/>
      <c r="M397" s="939"/>
      <c r="N397" s="940"/>
      <c r="O397" s="940"/>
      <c r="P397" s="933"/>
    </row>
    <row r="398" spans="1:16" s="941" customFormat="1" x14ac:dyDescent="0.2">
      <c r="A398" s="97"/>
      <c r="B398" s="934"/>
      <c r="C398" s="935"/>
      <c r="D398" s="935"/>
      <c r="E398" s="936"/>
      <c r="F398" s="936"/>
      <c r="G398" s="937"/>
      <c r="H398" s="938"/>
      <c r="I398" s="937"/>
      <c r="J398" s="937"/>
      <c r="K398" s="937"/>
      <c r="L398" s="937"/>
      <c r="M398" s="939"/>
      <c r="N398" s="940"/>
      <c r="O398" s="940"/>
      <c r="P398" s="933"/>
    </row>
    <row r="399" spans="1:16" s="941" customFormat="1" x14ac:dyDescent="0.2">
      <c r="A399" s="97"/>
      <c r="B399" s="934"/>
      <c r="C399" s="935"/>
      <c r="D399" s="935"/>
      <c r="E399" s="936"/>
      <c r="F399" s="936"/>
      <c r="G399" s="937"/>
      <c r="H399" s="938"/>
      <c r="I399" s="937"/>
      <c r="J399" s="937"/>
      <c r="K399" s="937"/>
      <c r="L399" s="937"/>
      <c r="M399" s="939"/>
      <c r="N399" s="940"/>
      <c r="O399" s="940"/>
      <c r="P399" s="933"/>
    </row>
    <row r="400" spans="1:16" s="941" customFormat="1" x14ac:dyDescent="0.2">
      <c r="A400" s="97"/>
      <c r="B400" s="934"/>
      <c r="C400" s="935"/>
      <c r="D400" s="935"/>
      <c r="E400" s="936"/>
      <c r="F400" s="936"/>
      <c r="G400" s="937"/>
      <c r="H400" s="938"/>
      <c r="I400" s="937"/>
      <c r="J400" s="937"/>
      <c r="K400" s="937"/>
      <c r="L400" s="937"/>
      <c r="M400" s="939"/>
      <c r="N400" s="940"/>
      <c r="O400" s="940"/>
      <c r="P400" s="933"/>
    </row>
    <row r="401" spans="1:16" s="685" customFormat="1" x14ac:dyDescent="0.2">
      <c r="A401" s="97"/>
      <c r="B401" s="893"/>
      <c r="C401" s="894"/>
      <c r="D401" s="894"/>
      <c r="E401" s="859"/>
      <c r="F401" s="859"/>
      <c r="G401" s="895"/>
      <c r="H401" s="896"/>
      <c r="I401" s="895"/>
      <c r="J401" s="895"/>
      <c r="K401" s="895"/>
      <c r="L401" s="895"/>
      <c r="M401" s="897"/>
      <c r="N401" s="898"/>
      <c r="O401" s="898"/>
      <c r="P401" s="619"/>
    </row>
    <row r="402" spans="1:16" s="685" customFormat="1" x14ac:dyDescent="0.2">
      <c r="A402" s="97"/>
      <c r="B402" s="893"/>
      <c r="C402" s="894"/>
      <c r="D402" s="894"/>
      <c r="E402" s="859"/>
      <c r="F402" s="859"/>
      <c r="G402" s="895"/>
      <c r="H402" s="896"/>
      <c r="I402" s="895"/>
      <c r="J402" s="895"/>
      <c r="K402" s="895"/>
      <c r="L402" s="895"/>
      <c r="M402" s="897"/>
      <c r="N402" s="898"/>
      <c r="O402" s="898"/>
      <c r="P402" s="619"/>
    </row>
    <row r="403" spans="1:16" s="685" customFormat="1" x14ac:dyDescent="0.2">
      <c r="A403" s="97"/>
      <c r="B403" s="893"/>
      <c r="C403" s="894"/>
      <c r="D403" s="894"/>
      <c r="E403" s="859"/>
      <c r="F403" s="859"/>
      <c r="G403" s="895"/>
      <c r="H403" s="896"/>
      <c r="I403" s="895"/>
      <c r="J403" s="895"/>
      <c r="K403" s="895"/>
      <c r="L403" s="895"/>
      <c r="M403" s="897"/>
      <c r="N403" s="898"/>
      <c r="O403" s="898"/>
      <c r="P403" s="619"/>
    </row>
    <row r="404" spans="1:16" s="685" customFormat="1" x14ac:dyDescent="0.2">
      <c r="A404" s="97"/>
      <c r="B404" s="893"/>
      <c r="C404" s="894"/>
      <c r="D404" s="894"/>
      <c r="E404" s="859"/>
      <c r="F404" s="859"/>
      <c r="G404" s="895"/>
      <c r="H404" s="896"/>
      <c r="I404" s="895"/>
      <c r="J404" s="895"/>
      <c r="K404" s="895"/>
      <c r="L404" s="895"/>
      <c r="M404" s="897"/>
      <c r="N404" s="898"/>
      <c r="O404" s="898"/>
      <c r="P404" s="619"/>
    </row>
    <row r="405" spans="1:16" s="685" customFormat="1" x14ac:dyDescent="0.2">
      <c r="A405" s="97"/>
      <c r="B405" s="893"/>
      <c r="C405" s="894"/>
      <c r="D405" s="894"/>
      <c r="E405" s="859"/>
      <c r="F405" s="859"/>
      <c r="G405" s="895"/>
      <c r="H405" s="896"/>
      <c r="I405" s="895"/>
      <c r="J405" s="895"/>
      <c r="K405" s="895"/>
      <c r="L405" s="895"/>
      <c r="M405" s="897"/>
      <c r="N405" s="898"/>
      <c r="O405" s="898"/>
      <c r="P405" s="619"/>
    </row>
    <row r="406" spans="1:16" s="685" customFormat="1" x14ac:dyDescent="0.2">
      <c r="A406" s="97"/>
      <c r="B406" s="893"/>
      <c r="C406" s="894"/>
      <c r="D406" s="894"/>
      <c r="E406" s="859"/>
      <c r="F406" s="859"/>
      <c r="G406" s="895"/>
      <c r="H406" s="896"/>
      <c r="I406" s="895"/>
      <c r="J406" s="895"/>
      <c r="K406" s="895"/>
      <c r="L406" s="895"/>
      <c r="M406" s="897"/>
      <c r="N406" s="898"/>
      <c r="O406" s="898"/>
      <c r="P406" s="619"/>
    </row>
    <row r="407" spans="1:16" s="685" customFormat="1" x14ac:dyDescent="0.2">
      <c r="A407" s="97"/>
      <c r="B407" s="893"/>
      <c r="C407" s="894"/>
      <c r="D407" s="894"/>
      <c r="E407" s="859"/>
      <c r="F407" s="859"/>
      <c r="G407" s="895"/>
      <c r="H407" s="896"/>
      <c r="I407" s="895"/>
      <c r="J407" s="895"/>
      <c r="K407" s="895"/>
      <c r="L407" s="895"/>
      <c r="M407" s="897"/>
      <c r="N407" s="898"/>
      <c r="O407" s="898"/>
      <c r="P407" s="619"/>
    </row>
    <row r="408" spans="1:16" s="685" customFormat="1" x14ac:dyDescent="0.2">
      <c r="A408" s="97"/>
      <c r="B408" s="893"/>
      <c r="C408" s="894"/>
      <c r="D408" s="894"/>
      <c r="E408" s="859"/>
      <c r="F408" s="859"/>
      <c r="G408" s="895"/>
      <c r="H408" s="896"/>
      <c r="I408" s="895"/>
      <c r="J408" s="895"/>
      <c r="K408" s="895"/>
      <c r="L408" s="895"/>
      <c r="M408" s="897"/>
      <c r="N408" s="898"/>
      <c r="O408" s="898"/>
      <c r="P408" s="619"/>
    </row>
    <row r="409" spans="1:16" s="685" customFormat="1" x14ac:dyDescent="0.2">
      <c r="A409" s="97"/>
      <c r="B409" s="893"/>
      <c r="C409" s="894"/>
      <c r="D409" s="894"/>
      <c r="E409" s="859"/>
      <c r="F409" s="859"/>
      <c r="G409" s="895"/>
      <c r="H409" s="896"/>
      <c r="I409" s="895"/>
      <c r="J409" s="895"/>
      <c r="K409" s="895"/>
      <c r="L409" s="895"/>
      <c r="M409" s="897"/>
      <c r="N409" s="898"/>
      <c r="O409" s="898"/>
      <c r="P409" s="619"/>
    </row>
    <row r="410" spans="1:16" s="685" customFormat="1" x14ac:dyDescent="0.2">
      <c r="A410" s="97"/>
      <c r="B410" s="893"/>
      <c r="C410" s="894"/>
      <c r="D410" s="894"/>
      <c r="E410" s="859"/>
      <c r="F410" s="859"/>
      <c r="G410" s="895"/>
      <c r="H410" s="896"/>
      <c r="I410" s="895"/>
      <c r="J410" s="895"/>
      <c r="K410" s="895"/>
      <c r="L410" s="895"/>
      <c r="M410" s="897"/>
      <c r="N410" s="898"/>
      <c r="O410" s="898"/>
      <c r="P410" s="619"/>
    </row>
    <row r="411" spans="1:16" s="685" customFormat="1" x14ac:dyDescent="0.2">
      <c r="A411" s="97"/>
      <c r="B411" s="893"/>
      <c r="C411" s="894"/>
      <c r="D411" s="894"/>
      <c r="E411" s="859"/>
      <c r="F411" s="859"/>
      <c r="G411" s="895"/>
      <c r="H411" s="896"/>
      <c r="I411" s="895"/>
      <c r="J411" s="895"/>
      <c r="K411" s="895"/>
      <c r="L411" s="895"/>
      <c r="M411" s="897"/>
      <c r="N411" s="898"/>
      <c r="O411" s="898"/>
      <c r="P411" s="619"/>
    </row>
    <row r="412" spans="1:16" s="685" customFormat="1" x14ac:dyDescent="0.2">
      <c r="A412" s="97"/>
      <c r="B412" s="893"/>
      <c r="C412" s="894"/>
      <c r="D412" s="894"/>
      <c r="E412" s="859"/>
      <c r="F412" s="859"/>
      <c r="G412" s="895"/>
      <c r="H412" s="896"/>
      <c r="I412" s="895"/>
      <c r="J412" s="895"/>
      <c r="K412" s="895"/>
      <c r="L412" s="895"/>
      <c r="M412" s="897"/>
      <c r="N412" s="898"/>
      <c r="O412" s="898"/>
      <c r="P412" s="619"/>
    </row>
    <row r="413" spans="1:16" s="685" customFormat="1" x14ac:dyDescent="0.2">
      <c r="A413" s="97"/>
      <c r="B413" s="893"/>
      <c r="C413" s="894"/>
      <c r="D413" s="894"/>
      <c r="E413" s="859"/>
      <c r="F413" s="859"/>
      <c r="G413" s="895"/>
      <c r="H413" s="896"/>
      <c r="I413" s="895"/>
      <c r="J413" s="895"/>
      <c r="K413" s="895"/>
      <c r="L413" s="895"/>
      <c r="M413" s="897"/>
      <c r="N413" s="898"/>
      <c r="O413" s="898"/>
      <c r="P413" s="619"/>
    </row>
    <row r="414" spans="1:16" s="685" customFormat="1" x14ac:dyDescent="0.2">
      <c r="A414" s="97"/>
      <c r="B414" s="893"/>
      <c r="C414" s="894"/>
      <c r="D414" s="894"/>
      <c r="E414" s="859"/>
      <c r="F414" s="859"/>
      <c r="G414" s="895"/>
      <c r="H414" s="896"/>
      <c r="I414" s="895"/>
      <c r="J414" s="895"/>
      <c r="K414" s="895"/>
      <c r="L414" s="895"/>
      <c r="M414" s="897"/>
      <c r="N414" s="898"/>
      <c r="O414" s="898"/>
      <c r="P414" s="619"/>
    </row>
    <row r="415" spans="1:16" s="685" customFormat="1" x14ac:dyDescent="0.2">
      <c r="A415" s="97"/>
      <c r="B415" s="893"/>
      <c r="C415" s="894"/>
      <c r="D415" s="894"/>
      <c r="E415" s="859"/>
      <c r="F415" s="859"/>
      <c r="G415" s="895"/>
      <c r="H415" s="896"/>
      <c r="I415" s="895"/>
      <c r="J415" s="895"/>
      <c r="K415" s="895"/>
      <c r="L415" s="895"/>
      <c r="M415" s="897"/>
      <c r="N415" s="898"/>
      <c r="O415" s="898"/>
      <c r="P415" s="619"/>
    </row>
    <row r="416" spans="1:16" s="685" customFormat="1" x14ac:dyDescent="0.2">
      <c r="A416" s="97"/>
      <c r="B416" s="893"/>
      <c r="C416" s="894"/>
      <c r="D416" s="894"/>
      <c r="E416" s="859"/>
      <c r="F416" s="859"/>
      <c r="G416" s="895"/>
      <c r="H416" s="896"/>
      <c r="I416" s="895"/>
      <c r="J416" s="895"/>
      <c r="K416" s="895"/>
      <c r="L416" s="895"/>
      <c r="M416" s="897"/>
      <c r="N416" s="898"/>
      <c r="O416" s="898"/>
      <c r="P416" s="619"/>
    </row>
    <row r="417" spans="1:16" s="685" customFormat="1" x14ac:dyDescent="0.2">
      <c r="A417" s="97"/>
      <c r="B417" s="893"/>
      <c r="C417" s="894"/>
      <c r="D417" s="894"/>
      <c r="E417" s="859"/>
      <c r="F417" s="859"/>
      <c r="G417" s="895"/>
      <c r="H417" s="896"/>
      <c r="I417" s="895"/>
      <c r="J417" s="895"/>
      <c r="K417" s="895"/>
      <c r="L417" s="895"/>
      <c r="M417" s="897"/>
      <c r="N417" s="898"/>
      <c r="O417" s="898"/>
      <c r="P417" s="619"/>
    </row>
    <row r="418" spans="1:16" s="685" customFormat="1" x14ac:dyDescent="0.2">
      <c r="A418" s="97"/>
      <c r="B418" s="893"/>
      <c r="C418" s="894"/>
      <c r="D418" s="894"/>
      <c r="E418" s="859"/>
      <c r="F418" s="859"/>
      <c r="G418" s="895"/>
      <c r="H418" s="896"/>
      <c r="I418" s="895"/>
      <c r="J418" s="895"/>
      <c r="K418" s="895"/>
      <c r="L418" s="895"/>
      <c r="M418" s="897"/>
      <c r="N418" s="898"/>
      <c r="O418" s="898"/>
      <c r="P418" s="619"/>
    </row>
    <row r="419" spans="1:16" s="685" customFormat="1" x14ac:dyDescent="0.2">
      <c r="A419" s="97"/>
      <c r="B419" s="893"/>
      <c r="C419" s="894"/>
      <c r="D419" s="894"/>
      <c r="E419" s="859"/>
      <c r="F419" s="859"/>
      <c r="G419" s="895"/>
      <c r="H419" s="896"/>
      <c r="I419" s="895"/>
      <c r="J419" s="895"/>
      <c r="K419" s="895"/>
      <c r="L419" s="895"/>
      <c r="M419" s="897"/>
      <c r="N419" s="898"/>
      <c r="O419" s="898"/>
      <c r="P419" s="619"/>
    </row>
    <row r="420" spans="1:16" s="685" customFormat="1" x14ac:dyDescent="0.2">
      <c r="A420" s="97"/>
      <c r="B420" s="893"/>
      <c r="C420" s="894"/>
      <c r="D420" s="894"/>
      <c r="E420" s="859"/>
      <c r="F420" s="859"/>
      <c r="G420" s="895"/>
      <c r="H420" s="896"/>
      <c r="I420" s="895"/>
      <c r="J420" s="895"/>
      <c r="K420" s="895"/>
      <c r="L420" s="895"/>
      <c r="M420" s="897"/>
      <c r="N420" s="898"/>
      <c r="O420" s="898"/>
      <c r="P420" s="619"/>
    </row>
    <row r="421" spans="1:16" s="685" customFormat="1" x14ac:dyDescent="0.2">
      <c r="A421" s="97"/>
      <c r="B421" s="893"/>
      <c r="C421" s="894"/>
      <c r="D421" s="894"/>
      <c r="E421" s="859"/>
      <c r="F421" s="859"/>
      <c r="G421" s="895"/>
      <c r="H421" s="896"/>
      <c r="I421" s="895"/>
      <c r="J421" s="895"/>
      <c r="K421" s="895"/>
      <c r="L421" s="895"/>
      <c r="M421" s="897"/>
      <c r="N421" s="898"/>
      <c r="O421" s="898"/>
      <c r="P421" s="619"/>
    </row>
    <row r="422" spans="1:16" s="685" customFormat="1" x14ac:dyDescent="0.2">
      <c r="A422" s="97"/>
      <c r="B422" s="893"/>
      <c r="C422" s="894"/>
      <c r="D422" s="894"/>
      <c r="E422" s="859"/>
      <c r="F422" s="859"/>
      <c r="G422" s="895"/>
      <c r="H422" s="896"/>
      <c r="I422" s="895"/>
      <c r="J422" s="895"/>
      <c r="K422" s="895"/>
      <c r="L422" s="895"/>
      <c r="M422" s="897"/>
      <c r="N422" s="898"/>
      <c r="O422" s="898"/>
      <c r="P422" s="619"/>
    </row>
    <row r="423" spans="1:16" s="685" customFormat="1" x14ac:dyDescent="0.2">
      <c r="A423" s="97"/>
      <c r="B423" s="893"/>
      <c r="C423" s="894"/>
      <c r="D423" s="894"/>
      <c r="E423" s="859"/>
      <c r="F423" s="859"/>
      <c r="G423" s="895"/>
      <c r="H423" s="896"/>
      <c r="I423" s="895"/>
      <c r="J423" s="895"/>
      <c r="K423" s="895"/>
      <c r="L423" s="895"/>
      <c r="M423" s="897"/>
      <c r="N423" s="898"/>
      <c r="O423" s="898"/>
      <c r="P423" s="619"/>
    </row>
    <row r="424" spans="1:16" s="685" customFormat="1" x14ac:dyDescent="0.2">
      <c r="A424" s="97"/>
      <c r="B424" s="893"/>
      <c r="C424" s="894"/>
      <c r="D424" s="894"/>
      <c r="E424" s="859"/>
      <c r="F424" s="859"/>
      <c r="G424" s="895"/>
      <c r="H424" s="896"/>
      <c r="I424" s="895"/>
      <c r="J424" s="895"/>
      <c r="K424" s="895"/>
      <c r="L424" s="895"/>
      <c r="M424" s="897"/>
      <c r="N424" s="898"/>
      <c r="O424" s="898"/>
      <c r="P424" s="619"/>
    </row>
    <row r="425" spans="1:16" s="685" customFormat="1" x14ac:dyDescent="0.2">
      <c r="A425" s="97"/>
      <c r="B425" s="893"/>
      <c r="C425" s="894"/>
      <c r="D425" s="894"/>
      <c r="E425" s="859"/>
      <c r="F425" s="859"/>
      <c r="G425" s="895"/>
      <c r="H425" s="896"/>
      <c r="I425" s="895"/>
      <c r="J425" s="895"/>
      <c r="K425" s="895"/>
      <c r="L425" s="895"/>
      <c r="M425" s="897"/>
      <c r="N425" s="898"/>
      <c r="O425" s="898"/>
      <c r="P425" s="619"/>
    </row>
    <row r="426" spans="1:16" s="685" customFormat="1" x14ac:dyDescent="0.2">
      <c r="A426" s="97"/>
      <c r="B426" s="893"/>
      <c r="C426" s="894"/>
      <c r="D426" s="894"/>
      <c r="E426" s="859"/>
      <c r="F426" s="859"/>
      <c r="G426" s="895"/>
      <c r="H426" s="896"/>
      <c r="I426" s="895"/>
      <c r="J426" s="895"/>
      <c r="K426" s="895"/>
      <c r="L426" s="895"/>
      <c r="M426" s="897"/>
      <c r="N426" s="898"/>
      <c r="O426" s="898"/>
      <c r="P426" s="619"/>
    </row>
    <row r="427" spans="1:16" s="685" customFormat="1" x14ac:dyDescent="0.2">
      <c r="A427" s="97"/>
      <c r="B427" s="893"/>
      <c r="C427" s="894"/>
      <c r="D427" s="894"/>
      <c r="E427" s="859"/>
      <c r="F427" s="859"/>
      <c r="G427" s="895"/>
      <c r="H427" s="896"/>
      <c r="I427" s="895"/>
      <c r="J427" s="895"/>
      <c r="K427" s="895"/>
      <c r="L427" s="895"/>
      <c r="M427" s="897"/>
      <c r="N427" s="898"/>
      <c r="O427" s="898"/>
      <c r="P427" s="619"/>
    </row>
    <row r="428" spans="1:16" s="685" customFormat="1" x14ac:dyDescent="0.2">
      <c r="A428" s="97"/>
      <c r="B428" s="893"/>
      <c r="C428" s="894"/>
      <c r="D428" s="894"/>
      <c r="E428" s="859"/>
      <c r="F428" s="859"/>
      <c r="G428" s="895"/>
      <c r="H428" s="896"/>
      <c r="I428" s="895"/>
      <c r="J428" s="895"/>
      <c r="K428" s="895"/>
      <c r="L428" s="895"/>
      <c r="M428" s="897"/>
      <c r="N428" s="898"/>
      <c r="O428" s="898"/>
      <c r="P428" s="619"/>
    </row>
    <row r="429" spans="1:16" s="685" customFormat="1" x14ac:dyDescent="0.2">
      <c r="A429" s="97"/>
      <c r="B429" s="893"/>
      <c r="C429" s="894"/>
      <c r="D429" s="894"/>
      <c r="E429" s="859"/>
      <c r="F429" s="859"/>
      <c r="G429" s="895"/>
      <c r="H429" s="896"/>
      <c r="I429" s="895"/>
      <c r="J429" s="895"/>
      <c r="K429" s="895"/>
      <c r="L429" s="895"/>
      <c r="M429" s="897"/>
      <c r="N429" s="898"/>
      <c r="O429" s="898"/>
      <c r="P429" s="619"/>
    </row>
    <row r="430" spans="1:16" s="685" customFormat="1" x14ac:dyDescent="0.2">
      <c r="A430" s="97"/>
      <c r="B430" s="893"/>
      <c r="C430" s="894"/>
      <c r="D430" s="894"/>
      <c r="E430" s="859"/>
      <c r="F430" s="859"/>
      <c r="G430" s="895"/>
      <c r="H430" s="896"/>
      <c r="I430" s="895"/>
      <c r="J430" s="895"/>
      <c r="K430" s="895"/>
      <c r="L430" s="895"/>
      <c r="M430" s="897"/>
      <c r="N430" s="898"/>
      <c r="O430" s="898"/>
      <c r="P430" s="619"/>
    </row>
    <row r="431" spans="1:16" s="685" customFormat="1" x14ac:dyDescent="0.2">
      <c r="A431" s="97"/>
      <c r="B431" s="893"/>
      <c r="C431" s="894"/>
      <c r="D431" s="894"/>
      <c r="E431" s="859"/>
      <c r="F431" s="859"/>
      <c r="G431" s="895"/>
      <c r="H431" s="896"/>
      <c r="I431" s="895"/>
      <c r="J431" s="895"/>
      <c r="K431" s="895"/>
      <c r="L431" s="895"/>
      <c r="M431" s="897"/>
      <c r="N431" s="898"/>
      <c r="O431" s="898"/>
      <c r="P431" s="619"/>
    </row>
    <row r="432" spans="1:16" s="685" customFormat="1" x14ac:dyDescent="0.2">
      <c r="A432" s="97"/>
      <c r="B432" s="893"/>
      <c r="C432" s="894"/>
      <c r="D432" s="894"/>
      <c r="E432" s="859"/>
      <c r="F432" s="859"/>
      <c r="G432" s="895"/>
      <c r="H432" s="896"/>
      <c r="I432" s="895"/>
      <c r="J432" s="895"/>
      <c r="K432" s="895"/>
      <c r="L432" s="895"/>
      <c r="M432" s="897"/>
      <c r="N432" s="898"/>
      <c r="O432" s="898"/>
      <c r="P432" s="619"/>
    </row>
    <row r="433" spans="1:16" s="685" customFormat="1" x14ac:dyDescent="0.2">
      <c r="A433" s="97"/>
      <c r="B433" s="893"/>
      <c r="C433" s="894"/>
      <c r="D433" s="894"/>
      <c r="E433" s="859"/>
      <c r="F433" s="859"/>
      <c r="G433" s="895"/>
      <c r="H433" s="896"/>
      <c r="I433" s="895"/>
      <c r="J433" s="895"/>
      <c r="K433" s="895"/>
      <c r="L433" s="895"/>
      <c r="M433" s="897"/>
      <c r="N433" s="898"/>
      <c r="O433" s="898"/>
      <c r="P433" s="619"/>
    </row>
    <row r="434" spans="1:16" s="685" customFormat="1" x14ac:dyDescent="0.2">
      <c r="A434" s="97"/>
      <c r="B434" s="893"/>
      <c r="C434" s="894"/>
      <c r="D434" s="894"/>
      <c r="E434" s="859"/>
      <c r="F434" s="859"/>
      <c r="G434" s="895"/>
      <c r="H434" s="896"/>
      <c r="I434" s="895"/>
      <c r="J434" s="895"/>
      <c r="K434" s="895"/>
      <c r="L434" s="895"/>
      <c r="M434" s="897"/>
      <c r="N434" s="898"/>
      <c r="O434" s="898"/>
      <c r="P434" s="619"/>
    </row>
    <row r="435" spans="1:16" s="685" customFormat="1" x14ac:dyDescent="0.2">
      <c r="A435" s="97"/>
      <c r="B435" s="893"/>
      <c r="C435" s="894"/>
      <c r="D435" s="894"/>
      <c r="E435" s="859"/>
      <c r="F435" s="859"/>
      <c r="G435" s="895"/>
      <c r="H435" s="896"/>
      <c r="I435" s="895"/>
      <c r="J435" s="895"/>
      <c r="K435" s="895"/>
      <c r="L435" s="895"/>
      <c r="M435" s="897"/>
      <c r="N435" s="898"/>
      <c r="O435" s="898"/>
      <c r="P435" s="619"/>
    </row>
    <row r="436" spans="1:16" s="685" customFormat="1" x14ac:dyDescent="0.2">
      <c r="A436" s="97"/>
      <c r="B436" s="893"/>
      <c r="C436" s="894"/>
      <c r="D436" s="894"/>
      <c r="E436" s="859"/>
      <c r="F436" s="859"/>
      <c r="G436" s="895"/>
      <c r="H436" s="896"/>
      <c r="I436" s="895"/>
      <c r="J436" s="895"/>
      <c r="K436" s="895"/>
      <c r="L436" s="895"/>
      <c r="M436" s="897"/>
      <c r="N436" s="898"/>
      <c r="O436" s="898"/>
      <c r="P436" s="619"/>
    </row>
    <row r="437" spans="1:16" s="685" customFormat="1" x14ac:dyDescent="0.2">
      <c r="A437" s="97"/>
      <c r="B437" s="893"/>
      <c r="C437" s="894"/>
      <c r="D437" s="894"/>
      <c r="E437" s="859"/>
      <c r="F437" s="859"/>
      <c r="G437" s="895"/>
      <c r="H437" s="896"/>
      <c r="I437" s="895"/>
      <c r="J437" s="895"/>
      <c r="K437" s="895"/>
      <c r="L437" s="895"/>
      <c r="M437" s="897"/>
      <c r="N437" s="898"/>
      <c r="O437" s="898"/>
      <c r="P437" s="619"/>
    </row>
    <row r="438" spans="1:16" s="685" customFormat="1" x14ac:dyDescent="0.2">
      <c r="A438" s="97"/>
      <c r="B438" s="893"/>
      <c r="C438" s="894"/>
      <c r="D438" s="894"/>
      <c r="E438" s="859"/>
      <c r="F438" s="859"/>
      <c r="G438" s="895"/>
      <c r="H438" s="896"/>
      <c r="I438" s="895"/>
      <c r="J438" s="895"/>
      <c r="K438" s="895"/>
      <c r="L438" s="895"/>
      <c r="M438" s="897"/>
      <c r="N438" s="898"/>
      <c r="O438" s="898"/>
      <c r="P438" s="619"/>
    </row>
    <row r="439" spans="1:16" s="685" customFormat="1" x14ac:dyDescent="0.2">
      <c r="A439" s="97"/>
      <c r="B439" s="893"/>
      <c r="C439" s="894"/>
      <c r="D439" s="894"/>
      <c r="E439" s="859"/>
      <c r="F439" s="859"/>
      <c r="G439" s="895"/>
      <c r="H439" s="896"/>
      <c r="I439" s="895"/>
      <c r="J439" s="895"/>
      <c r="K439" s="895"/>
      <c r="L439" s="895"/>
      <c r="M439" s="897"/>
      <c r="N439" s="898"/>
      <c r="O439" s="898"/>
      <c r="P439" s="619"/>
    </row>
    <row r="440" spans="1:16" s="685" customFormat="1" x14ac:dyDescent="0.2">
      <c r="A440" s="97"/>
      <c r="B440" s="893"/>
      <c r="C440" s="894"/>
      <c r="D440" s="894"/>
      <c r="E440" s="859"/>
      <c r="F440" s="859"/>
      <c r="G440" s="895"/>
      <c r="H440" s="896"/>
      <c r="I440" s="895"/>
      <c r="J440" s="895"/>
      <c r="K440" s="895"/>
      <c r="L440" s="895"/>
      <c r="M440" s="897"/>
      <c r="N440" s="898"/>
      <c r="O440" s="898"/>
      <c r="P440" s="619"/>
    </row>
    <row r="441" spans="1:16" s="685" customFormat="1" x14ac:dyDescent="0.2">
      <c r="A441" s="97"/>
      <c r="B441" s="893"/>
      <c r="C441" s="894"/>
      <c r="D441" s="894"/>
      <c r="E441" s="859"/>
      <c r="F441" s="859"/>
      <c r="G441" s="895"/>
      <c r="H441" s="896"/>
      <c r="I441" s="895"/>
      <c r="J441" s="895"/>
      <c r="K441" s="895"/>
      <c r="L441" s="895"/>
      <c r="M441" s="897"/>
      <c r="N441" s="898"/>
      <c r="O441" s="898"/>
      <c r="P441" s="619"/>
    </row>
    <row r="442" spans="1:16" s="685" customFormat="1" x14ac:dyDescent="0.2">
      <c r="A442" s="97"/>
      <c r="B442" s="893"/>
      <c r="C442" s="894"/>
      <c r="D442" s="894"/>
      <c r="E442" s="859"/>
      <c r="F442" s="859"/>
      <c r="G442" s="895"/>
      <c r="H442" s="896"/>
      <c r="I442" s="895"/>
      <c r="J442" s="895"/>
      <c r="K442" s="895"/>
      <c r="L442" s="895"/>
      <c r="M442" s="897"/>
      <c r="N442" s="898"/>
      <c r="O442" s="898"/>
      <c r="P442" s="619"/>
    </row>
    <row r="443" spans="1:16" s="685" customFormat="1" x14ac:dyDescent="0.2">
      <c r="A443" s="97"/>
      <c r="B443" s="893"/>
      <c r="C443" s="894"/>
      <c r="D443" s="894"/>
      <c r="E443" s="859"/>
      <c r="F443" s="859"/>
      <c r="G443" s="895"/>
      <c r="H443" s="896"/>
      <c r="I443" s="895"/>
      <c r="J443" s="895"/>
      <c r="K443" s="895"/>
      <c r="L443" s="895"/>
      <c r="M443" s="897"/>
      <c r="N443" s="898"/>
      <c r="O443" s="898"/>
      <c r="P443" s="619"/>
    </row>
    <row r="444" spans="1:16" s="685" customFormat="1" x14ac:dyDescent="0.2">
      <c r="A444" s="97"/>
      <c r="B444" s="893"/>
      <c r="C444" s="894"/>
      <c r="D444" s="894"/>
      <c r="E444" s="859"/>
      <c r="F444" s="859"/>
      <c r="G444" s="895"/>
      <c r="H444" s="896"/>
      <c r="I444" s="895"/>
      <c r="J444" s="895"/>
      <c r="K444" s="895"/>
      <c r="L444" s="895"/>
      <c r="M444" s="897"/>
      <c r="N444" s="898"/>
      <c r="O444" s="898"/>
      <c r="P444" s="619"/>
    </row>
    <row r="445" spans="1:16" s="685" customFormat="1" x14ac:dyDescent="0.2">
      <c r="A445" s="97"/>
      <c r="B445" s="893"/>
      <c r="C445" s="894"/>
      <c r="D445" s="894"/>
      <c r="E445" s="859"/>
      <c r="F445" s="859"/>
      <c r="G445" s="895"/>
      <c r="H445" s="896"/>
      <c r="I445" s="895"/>
      <c r="J445" s="895"/>
      <c r="K445" s="895"/>
      <c r="L445" s="895"/>
      <c r="M445" s="897"/>
      <c r="N445" s="898"/>
      <c r="O445" s="898"/>
      <c r="P445" s="619"/>
    </row>
    <row r="446" spans="1:16" s="685" customFormat="1" x14ac:dyDescent="0.2">
      <c r="A446" s="97"/>
      <c r="B446" s="893"/>
      <c r="C446" s="894"/>
      <c r="D446" s="894"/>
      <c r="E446" s="859"/>
      <c r="F446" s="859"/>
      <c r="G446" s="895"/>
      <c r="H446" s="896"/>
      <c r="I446" s="895"/>
      <c r="J446" s="895"/>
      <c r="K446" s="895"/>
      <c r="L446" s="895"/>
      <c r="M446" s="897"/>
      <c r="N446" s="898"/>
      <c r="O446" s="898"/>
      <c r="P446" s="619"/>
    </row>
    <row r="447" spans="1:16" s="685" customFormat="1" x14ac:dyDescent="0.2">
      <c r="A447" s="97"/>
      <c r="B447" s="893"/>
      <c r="C447" s="894"/>
      <c r="D447" s="894"/>
      <c r="E447" s="859"/>
      <c r="F447" s="859"/>
      <c r="G447" s="895"/>
      <c r="H447" s="896"/>
      <c r="I447" s="895"/>
      <c r="J447" s="895"/>
      <c r="K447" s="895"/>
      <c r="L447" s="895"/>
      <c r="M447" s="897"/>
      <c r="N447" s="898"/>
      <c r="O447" s="898"/>
      <c r="P447" s="619"/>
    </row>
    <row r="448" spans="1:16" s="685" customFormat="1" x14ac:dyDescent="0.2">
      <c r="A448" s="97"/>
      <c r="B448" s="893"/>
      <c r="C448" s="894"/>
      <c r="D448" s="894"/>
      <c r="E448" s="859"/>
      <c r="F448" s="859"/>
      <c r="G448" s="895"/>
      <c r="H448" s="896"/>
      <c r="I448" s="895"/>
      <c r="J448" s="895"/>
      <c r="K448" s="895"/>
      <c r="L448" s="895"/>
      <c r="M448" s="897"/>
      <c r="N448" s="898"/>
      <c r="O448" s="898"/>
      <c r="P448" s="619"/>
    </row>
    <row r="449" spans="1:16" s="685" customFormat="1" x14ac:dyDescent="0.2">
      <c r="A449" s="97"/>
      <c r="B449" s="893"/>
      <c r="C449" s="894"/>
      <c r="D449" s="894"/>
      <c r="E449" s="859"/>
      <c r="F449" s="859"/>
      <c r="G449" s="895"/>
      <c r="H449" s="896"/>
      <c r="I449" s="895"/>
      <c r="J449" s="895"/>
      <c r="K449" s="895"/>
      <c r="L449" s="895"/>
      <c r="M449" s="897"/>
      <c r="N449" s="898"/>
      <c r="O449" s="898"/>
      <c r="P449" s="619"/>
    </row>
    <row r="450" spans="1:16" s="685" customFormat="1" x14ac:dyDescent="0.2">
      <c r="A450" s="97"/>
      <c r="B450" s="893"/>
      <c r="C450" s="894"/>
      <c r="D450" s="894"/>
      <c r="E450" s="859"/>
      <c r="F450" s="859"/>
      <c r="G450" s="895"/>
      <c r="H450" s="896"/>
      <c r="I450" s="895"/>
      <c r="J450" s="895"/>
      <c r="K450" s="895"/>
      <c r="L450" s="895"/>
      <c r="M450" s="897"/>
      <c r="N450" s="898"/>
      <c r="O450" s="898"/>
      <c r="P450" s="619"/>
    </row>
    <row r="451" spans="1:16" s="685" customFormat="1" x14ac:dyDescent="0.2">
      <c r="A451" s="97"/>
      <c r="B451" s="893"/>
      <c r="C451" s="894"/>
      <c r="D451" s="894"/>
      <c r="E451" s="859"/>
      <c r="F451" s="859"/>
      <c r="G451" s="895"/>
      <c r="H451" s="896"/>
      <c r="I451" s="895"/>
      <c r="J451" s="895"/>
      <c r="K451" s="895"/>
      <c r="L451" s="895"/>
      <c r="M451" s="897"/>
      <c r="N451" s="898"/>
      <c r="O451" s="898"/>
      <c r="P451" s="619"/>
    </row>
    <row r="452" spans="1:16" s="685" customFormat="1" x14ac:dyDescent="0.2">
      <c r="A452" s="97"/>
      <c r="B452" s="893"/>
      <c r="C452" s="894"/>
      <c r="D452" s="894"/>
      <c r="E452" s="859"/>
      <c r="F452" s="859"/>
      <c r="G452" s="895"/>
      <c r="H452" s="896"/>
      <c r="I452" s="895"/>
      <c r="J452" s="895"/>
      <c r="K452" s="895"/>
      <c r="L452" s="895"/>
      <c r="M452" s="897"/>
      <c r="N452" s="898"/>
      <c r="O452" s="898"/>
      <c r="P452" s="619"/>
    </row>
    <row r="453" spans="1:16" s="685" customFormat="1" x14ac:dyDescent="0.2">
      <c r="A453" s="97"/>
      <c r="B453" s="893"/>
      <c r="C453" s="894"/>
      <c r="D453" s="894"/>
      <c r="E453" s="859"/>
      <c r="F453" s="859"/>
      <c r="G453" s="895"/>
      <c r="H453" s="896"/>
      <c r="I453" s="895"/>
      <c r="J453" s="895"/>
      <c r="K453" s="895"/>
      <c r="L453" s="895"/>
      <c r="M453" s="897"/>
      <c r="N453" s="898"/>
      <c r="O453" s="898"/>
      <c r="P453" s="619"/>
    </row>
    <row r="454" spans="1:16" s="685" customFormat="1" x14ac:dyDescent="0.2">
      <c r="A454" s="97"/>
      <c r="B454" s="893"/>
      <c r="C454" s="894"/>
      <c r="D454" s="894"/>
      <c r="E454" s="859"/>
      <c r="F454" s="859"/>
      <c r="G454" s="895"/>
      <c r="H454" s="896"/>
      <c r="I454" s="895"/>
      <c r="J454" s="895"/>
      <c r="K454" s="895"/>
      <c r="L454" s="895"/>
      <c r="M454" s="897"/>
      <c r="N454" s="898"/>
      <c r="O454" s="898"/>
      <c r="P454" s="619"/>
    </row>
    <row r="455" spans="1:16" s="685" customFormat="1" x14ac:dyDescent="0.2">
      <c r="A455" s="97"/>
      <c r="B455" s="893"/>
      <c r="C455" s="894"/>
      <c r="D455" s="894"/>
      <c r="E455" s="859"/>
      <c r="F455" s="859"/>
      <c r="G455" s="895"/>
      <c r="H455" s="896"/>
      <c r="I455" s="895"/>
      <c r="J455" s="895"/>
      <c r="K455" s="895"/>
      <c r="L455" s="895"/>
      <c r="M455" s="897"/>
      <c r="N455" s="898"/>
      <c r="O455" s="898"/>
      <c r="P455" s="619"/>
    </row>
    <row r="456" spans="1:16" s="685" customFormat="1" x14ac:dyDescent="0.2">
      <c r="A456" s="97"/>
      <c r="B456" s="893"/>
      <c r="C456" s="894"/>
      <c r="D456" s="894"/>
      <c r="E456" s="859"/>
      <c r="F456" s="859"/>
      <c r="G456" s="895"/>
      <c r="H456" s="896"/>
      <c r="I456" s="895"/>
      <c r="J456" s="895"/>
      <c r="K456" s="895"/>
      <c r="L456" s="895"/>
      <c r="M456" s="897"/>
      <c r="N456" s="898"/>
      <c r="O456" s="898"/>
      <c r="P456" s="619"/>
    </row>
    <row r="457" spans="1:16" s="685" customFormat="1" x14ac:dyDescent="0.2">
      <c r="A457" s="97"/>
      <c r="B457" s="893"/>
      <c r="C457" s="894"/>
      <c r="D457" s="894"/>
      <c r="E457" s="859"/>
      <c r="F457" s="859"/>
      <c r="G457" s="895"/>
      <c r="H457" s="896"/>
      <c r="I457" s="895"/>
      <c r="J457" s="895"/>
      <c r="K457" s="895"/>
      <c r="L457" s="895"/>
      <c r="M457" s="897"/>
      <c r="N457" s="898"/>
      <c r="O457" s="898"/>
      <c r="P457" s="619"/>
    </row>
    <row r="458" spans="1:16" s="685" customFormat="1" x14ac:dyDescent="0.2">
      <c r="A458" s="97"/>
      <c r="B458" s="893"/>
      <c r="C458" s="894"/>
      <c r="D458" s="894"/>
      <c r="E458" s="859"/>
      <c r="F458" s="859"/>
      <c r="G458" s="895"/>
      <c r="H458" s="896"/>
      <c r="I458" s="895"/>
      <c r="J458" s="895"/>
      <c r="K458" s="895"/>
      <c r="L458" s="895"/>
      <c r="M458" s="897"/>
      <c r="N458" s="898"/>
      <c r="O458" s="898"/>
      <c r="P458" s="619"/>
    </row>
    <row r="459" spans="1:16" s="685" customFormat="1" x14ac:dyDescent="0.2">
      <c r="A459" s="97"/>
      <c r="B459" s="893"/>
      <c r="C459" s="894"/>
      <c r="D459" s="894"/>
      <c r="E459" s="859"/>
      <c r="F459" s="859"/>
      <c r="G459" s="895"/>
      <c r="H459" s="896"/>
      <c r="I459" s="895"/>
      <c r="J459" s="895"/>
      <c r="K459" s="895"/>
      <c r="L459" s="895"/>
      <c r="M459" s="897"/>
      <c r="N459" s="898"/>
      <c r="O459" s="898"/>
      <c r="P459" s="619"/>
    </row>
    <row r="460" spans="1:16" s="685" customFormat="1" x14ac:dyDescent="0.2">
      <c r="A460" s="97"/>
      <c r="B460" s="893"/>
      <c r="C460" s="894"/>
      <c r="D460" s="894"/>
      <c r="E460" s="859"/>
      <c r="F460" s="859"/>
      <c r="G460" s="895"/>
      <c r="H460" s="896"/>
      <c r="I460" s="895"/>
      <c r="J460" s="895"/>
      <c r="K460" s="895"/>
      <c r="L460" s="895"/>
      <c r="M460" s="897"/>
      <c r="N460" s="898"/>
      <c r="O460" s="898"/>
      <c r="P460" s="619"/>
    </row>
    <row r="461" spans="1:16" s="685" customFormat="1" x14ac:dyDescent="0.2">
      <c r="A461" s="97"/>
      <c r="B461" s="893"/>
      <c r="C461" s="894"/>
      <c r="D461" s="894"/>
      <c r="E461" s="859"/>
      <c r="F461" s="859"/>
      <c r="G461" s="895"/>
      <c r="H461" s="896"/>
      <c r="I461" s="895"/>
      <c r="J461" s="895"/>
      <c r="K461" s="895"/>
      <c r="L461" s="895"/>
      <c r="M461" s="897"/>
      <c r="N461" s="898"/>
      <c r="O461" s="898"/>
      <c r="P461" s="619"/>
    </row>
    <row r="462" spans="1:16" s="685" customFormat="1" x14ac:dyDescent="0.2">
      <c r="A462" s="97"/>
      <c r="B462" s="893"/>
      <c r="C462" s="894"/>
      <c r="D462" s="894"/>
      <c r="E462" s="859"/>
      <c r="F462" s="859"/>
      <c r="G462" s="895"/>
      <c r="H462" s="896"/>
      <c r="I462" s="895"/>
      <c r="J462" s="895"/>
      <c r="K462" s="895"/>
      <c r="L462" s="895"/>
      <c r="M462" s="897"/>
      <c r="N462" s="898"/>
      <c r="O462" s="898"/>
      <c r="P462" s="619"/>
    </row>
    <row r="463" spans="1:16" s="685" customFormat="1" x14ac:dyDescent="0.2">
      <c r="A463" s="97"/>
      <c r="B463" s="893"/>
      <c r="C463" s="894"/>
      <c r="D463" s="894"/>
      <c r="E463" s="859"/>
      <c r="F463" s="859"/>
      <c r="G463" s="895"/>
      <c r="H463" s="896"/>
      <c r="I463" s="895"/>
      <c r="J463" s="895"/>
      <c r="K463" s="895"/>
      <c r="L463" s="895"/>
      <c r="M463" s="897"/>
      <c r="N463" s="898"/>
      <c r="O463" s="898"/>
      <c r="P463" s="619"/>
    </row>
    <row r="464" spans="1:16" s="685" customFormat="1" x14ac:dyDescent="0.2">
      <c r="A464" s="97"/>
      <c r="B464" s="893"/>
      <c r="C464" s="894"/>
      <c r="D464" s="894"/>
      <c r="E464" s="859"/>
      <c r="F464" s="859"/>
      <c r="G464" s="895"/>
      <c r="H464" s="896"/>
      <c r="I464" s="895"/>
      <c r="J464" s="895"/>
      <c r="K464" s="895"/>
      <c r="L464" s="895"/>
      <c r="M464" s="897"/>
      <c r="N464" s="898"/>
      <c r="O464" s="898"/>
      <c r="P464" s="619"/>
    </row>
    <row r="465" spans="1:16" s="685" customFormat="1" x14ac:dyDescent="0.2">
      <c r="A465" s="97"/>
      <c r="B465" s="893"/>
      <c r="C465" s="894"/>
      <c r="D465" s="894"/>
      <c r="E465" s="859"/>
      <c r="F465" s="859"/>
      <c r="G465" s="895"/>
      <c r="H465" s="896"/>
      <c r="I465" s="895"/>
      <c r="J465" s="895"/>
      <c r="K465" s="895"/>
      <c r="L465" s="895"/>
      <c r="M465" s="897"/>
      <c r="N465" s="898"/>
      <c r="O465" s="898"/>
      <c r="P465" s="619"/>
    </row>
    <row r="466" spans="1:16" s="685" customFormat="1" x14ac:dyDescent="0.2">
      <c r="A466" s="97"/>
      <c r="B466" s="893"/>
      <c r="C466" s="894"/>
      <c r="D466" s="894"/>
      <c r="E466" s="859"/>
      <c r="F466" s="859"/>
      <c r="G466" s="895"/>
      <c r="H466" s="896"/>
      <c r="I466" s="895"/>
      <c r="J466" s="895"/>
      <c r="K466" s="895"/>
      <c r="L466" s="895"/>
      <c r="M466" s="897"/>
      <c r="N466" s="898"/>
      <c r="O466" s="898"/>
      <c r="P466" s="619"/>
    </row>
    <row r="467" spans="1:16" s="685" customFormat="1" x14ac:dyDescent="0.2">
      <c r="A467" s="97"/>
      <c r="B467" s="893"/>
      <c r="C467" s="894"/>
      <c r="D467" s="894"/>
      <c r="E467" s="859"/>
      <c r="F467" s="859"/>
      <c r="G467" s="895"/>
      <c r="H467" s="896"/>
      <c r="I467" s="895"/>
      <c r="J467" s="895"/>
      <c r="K467" s="895"/>
      <c r="L467" s="895"/>
      <c r="M467" s="897"/>
      <c r="N467" s="898"/>
      <c r="O467" s="898"/>
      <c r="P467" s="619"/>
    </row>
    <row r="468" spans="1:16" s="685" customFormat="1" x14ac:dyDescent="0.2">
      <c r="A468" s="97"/>
      <c r="B468" s="893"/>
      <c r="C468" s="894"/>
      <c r="D468" s="894"/>
      <c r="E468" s="859"/>
      <c r="F468" s="859"/>
      <c r="G468" s="895"/>
      <c r="H468" s="896"/>
      <c r="I468" s="895"/>
      <c r="J468" s="895"/>
      <c r="K468" s="895"/>
      <c r="L468" s="895"/>
      <c r="M468" s="897"/>
      <c r="N468" s="898"/>
      <c r="O468" s="898"/>
      <c r="P468" s="619"/>
    </row>
    <row r="469" spans="1:16" s="685" customFormat="1" x14ac:dyDescent="0.2">
      <c r="A469" s="97"/>
      <c r="B469" s="893"/>
      <c r="C469" s="894"/>
      <c r="D469" s="894"/>
      <c r="E469" s="859"/>
      <c r="F469" s="859"/>
      <c r="G469" s="895"/>
      <c r="H469" s="896"/>
      <c r="I469" s="895"/>
      <c r="J469" s="895"/>
      <c r="K469" s="895"/>
      <c r="L469" s="895"/>
      <c r="M469" s="897"/>
      <c r="N469" s="898"/>
      <c r="O469" s="898"/>
      <c r="P469" s="619"/>
    </row>
    <row r="470" spans="1:16" s="685" customFormat="1" x14ac:dyDescent="0.2">
      <c r="A470" s="97"/>
      <c r="B470" s="893"/>
      <c r="C470" s="894"/>
      <c r="D470" s="894"/>
      <c r="E470" s="859"/>
      <c r="F470" s="859"/>
      <c r="G470" s="895"/>
      <c r="H470" s="896"/>
      <c r="I470" s="895"/>
      <c r="J470" s="895"/>
      <c r="K470" s="895"/>
      <c r="L470" s="895"/>
      <c r="M470" s="897"/>
      <c r="N470" s="898"/>
      <c r="O470" s="898"/>
      <c r="P470" s="619"/>
    </row>
    <row r="471" spans="1:16" s="685" customFormat="1" x14ac:dyDescent="0.2">
      <c r="A471" s="97"/>
      <c r="B471" s="893"/>
      <c r="C471" s="894"/>
      <c r="D471" s="894"/>
      <c r="E471" s="859"/>
      <c r="F471" s="859"/>
      <c r="G471" s="895"/>
      <c r="H471" s="896"/>
      <c r="I471" s="895"/>
      <c r="J471" s="895"/>
      <c r="K471" s="895"/>
      <c r="L471" s="895"/>
      <c r="M471" s="897"/>
      <c r="N471" s="898"/>
      <c r="O471" s="898"/>
      <c r="P471" s="619"/>
    </row>
    <row r="472" spans="1:16" s="685" customFormat="1" x14ac:dyDescent="0.2">
      <c r="A472" s="97"/>
      <c r="B472" s="893"/>
      <c r="C472" s="894"/>
      <c r="D472" s="894"/>
      <c r="E472" s="859"/>
      <c r="F472" s="859"/>
      <c r="G472" s="895"/>
      <c r="H472" s="896"/>
      <c r="I472" s="895"/>
      <c r="J472" s="895"/>
      <c r="K472" s="895"/>
      <c r="L472" s="895"/>
      <c r="M472" s="897"/>
      <c r="N472" s="898"/>
      <c r="O472" s="898"/>
      <c r="P472" s="619"/>
    </row>
    <row r="473" spans="1:16" s="685" customFormat="1" x14ac:dyDescent="0.2">
      <c r="A473" s="97"/>
      <c r="B473" s="893"/>
      <c r="C473" s="894"/>
      <c r="D473" s="894"/>
      <c r="E473" s="859"/>
      <c r="F473" s="859"/>
      <c r="G473" s="895"/>
      <c r="H473" s="896"/>
      <c r="I473" s="895"/>
      <c r="J473" s="895"/>
      <c r="K473" s="895"/>
      <c r="L473" s="895"/>
      <c r="M473" s="897"/>
      <c r="N473" s="898"/>
      <c r="O473" s="898"/>
      <c r="P473" s="619"/>
    </row>
    <row r="474" spans="1:16" s="685" customFormat="1" x14ac:dyDescent="0.2">
      <c r="A474" s="97"/>
      <c r="B474" s="893"/>
      <c r="C474" s="894"/>
      <c r="D474" s="894"/>
      <c r="E474" s="859"/>
      <c r="F474" s="859"/>
      <c r="G474" s="895"/>
      <c r="H474" s="896"/>
      <c r="I474" s="895"/>
      <c r="J474" s="895"/>
      <c r="K474" s="895"/>
      <c r="L474" s="895"/>
      <c r="M474" s="897"/>
      <c r="N474" s="898"/>
      <c r="O474" s="898"/>
      <c r="P474" s="619"/>
    </row>
    <row r="475" spans="1:16" s="685" customFormat="1" x14ac:dyDescent="0.2">
      <c r="A475" s="97"/>
      <c r="B475" s="893"/>
      <c r="C475" s="894"/>
      <c r="D475" s="894"/>
      <c r="E475" s="859"/>
      <c r="F475" s="859"/>
      <c r="G475" s="895"/>
      <c r="H475" s="896"/>
      <c r="I475" s="895"/>
      <c r="J475" s="895"/>
      <c r="K475" s="895"/>
      <c r="L475" s="895"/>
      <c r="M475" s="897"/>
      <c r="N475" s="898"/>
      <c r="O475" s="898"/>
      <c r="P475" s="619"/>
    </row>
    <row r="476" spans="1:16" s="685" customFormat="1" x14ac:dyDescent="0.2">
      <c r="A476" s="97"/>
      <c r="B476" s="893"/>
      <c r="C476" s="894"/>
      <c r="D476" s="894"/>
      <c r="E476" s="859"/>
      <c r="F476" s="859"/>
      <c r="G476" s="895"/>
      <c r="H476" s="896"/>
      <c r="I476" s="895"/>
      <c r="J476" s="895"/>
      <c r="K476" s="895"/>
      <c r="L476" s="895"/>
      <c r="M476" s="897"/>
      <c r="N476" s="898"/>
      <c r="O476" s="898"/>
      <c r="P476" s="619"/>
    </row>
    <row r="477" spans="1:16" s="685" customFormat="1" x14ac:dyDescent="0.2">
      <c r="A477" s="97"/>
      <c r="B477" s="893"/>
      <c r="C477" s="894"/>
      <c r="D477" s="894"/>
      <c r="E477" s="859"/>
      <c r="F477" s="859"/>
      <c r="G477" s="895"/>
      <c r="H477" s="896"/>
      <c r="I477" s="895"/>
      <c r="J477" s="895"/>
      <c r="K477" s="895"/>
      <c r="L477" s="895"/>
      <c r="M477" s="897"/>
      <c r="N477" s="898"/>
      <c r="O477" s="898"/>
      <c r="P477" s="619"/>
    </row>
    <row r="478" spans="1:16" s="685" customFormat="1" x14ac:dyDescent="0.2">
      <c r="A478" s="97"/>
      <c r="B478" s="893"/>
      <c r="C478" s="894"/>
      <c r="D478" s="894"/>
      <c r="E478" s="859"/>
      <c r="F478" s="859"/>
      <c r="G478" s="895"/>
      <c r="H478" s="896"/>
      <c r="I478" s="895"/>
      <c r="J478" s="895"/>
      <c r="K478" s="895"/>
      <c r="L478" s="895"/>
      <c r="M478" s="897"/>
      <c r="N478" s="898"/>
      <c r="O478" s="898"/>
      <c r="P478" s="619"/>
    </row>
    <row r="479" spans="1:16" s="685" customFormat="1" x14ac:dyDescent="0.2">
      <c r="A479" s="97"/>
      <c r="B479" s="893"/>
      <c r="C479" s="894"/>
      <c r="D479" s="894"/>
      <c r="E479" s="859"/>
      <c r="F479" s="859"/>
      <c r="G479" s="895"/>
      <c r="H479" s="896"/>
      <c r="I479" s="895"/>
      <c r="J479" s="895"/>
      <c r="K479" s="895"/>
      <c r="L479" s="895"/>
      <c r="M479" s="897"/>
      <c r="N479" s="898"/>
      <c r="O479" s="898"/>
      <c r="P479" s="619"/>
    </row>
    <row r="480" spans="1:16" s="685" customFormat="1" x14ac:dyDescent="0.2">
      <c r="A480" s="97"/>
      <c r="B480" s="893"/>
      <c r="C480" s="894"/>
      <c r="D480" s="894"/>
      <c r="E480" s="859"/>
      <c r="F480" s="859"/>
      <c r="G480" s="895"/>
      <c r="H480" s="896"/>
      <c r="I480" s="895"/>
      <c r="J480" s="895"/>
      <c r="K480" s="895"/>
      <c r="L480" s="895"/>
      <c r="M480" s="897"/>
      <c r="N480" s="898"/>
      <c r="O480" s="898"/>
      <c r="P480" s="619"/>
    </row>
    <row r="481" spans="1:16" s="685" customFormat="1" x14ac:dyDescent="0.2">
      <c r="A481" s="97"/>
      <c r="B481" s="893"/>
      <c r="C481" s="894"/>
      <c r="D481" s="894"/>
      <c r="E481" s="859"/>
      <c r="F481" s="859"/>
      <c r="G481" s="895"/>
      <c r="H481" s="896"/>
      <c r="I481" s="895"/>
      <c r="J481" s="895"/>
      <c r="K481" s="895"/>
      <c r="L481" s="895"/>
      <c r="M481" s="897"/>
      <c r="N481" s="898"/>
      <c r="O481" s="898"/>
      <c r="P481" s="619"/>
    </row>
    <row r="482" spans="1:16" s="685" customFormat="1" x14ac:dyDescent="0.2">
      <c r="A482" s="97"/>
      <c r="B482" s="893"/>
      <c r="C482" s="894"/>
      <c r="D482" s="894"/>
      <c r="E482" s="859"/>
      <c r="F482" s="859"/>
      <c r="G482" s="895"/>
      <c r="H482" s="896"/>
      <c r="I482" s="895"/>
      <c r="J482" s="895"/>
      <c r="K482" s="895"/>
      <c r="L482" s="895"/>
      <c r="M482" s="897"/>
      <c r="N482" s="898"/>
      <c r="O482" s="898"/>
      <c r="P482" s="619"/>
    </row>
    <row r="483" spans="1:16" s="685" customFormat="1" x14ac:dyDescent="0.2">
      <c r="A483" s="97"/>
      <c r="B483" s="893"/>
      <c r="C483" s="894"/>
      <c r="D483" s="894"/>
      <c r="E483" s="859"/>
      <c r="F483" s="859"/>
      <c r="G483" s="895"/>
      <c r="H483" s="896"/>
      <c r="I483" s="895"/>
      <c r="J483" s="895"/>
      <c r="K483" s="895"/>
      <c r="L483" s="895"/>
      <c r="M483" s="897"/>
      <c r="N483" s="898"/>
      <c r="O483" s="898"/>
      <c r="P483" s="619"/>
    </row>
    <row r="484" spans="1:16" s="685" customFormat="1" x14ac:dyDescent="0.2">
      <c r="A484" s="97"/>
      <c r="B484" s="893"/>
      <c r="C484" s="894"/>
      <c r="D484" s="894"/>
      <c r="E484" s="859"/>
      <c r="F484" s="859"/>
      <c r="G484" s="895"/>
      <c r="H484" s="896"/>
      <c r="I484" s="895"/>
      <c r="J484" s="895"/>
      <c r="K484" s="895"/>
      <c r="L484" s="895"/>
      <c r="M484" s="897"/>
      <c r="N484" s="898"/>
      <c r="O484" s="898"/>
      <c r="P484" s="619"/>
    </row>
    <row r="485" spans="1:16" s="685" customFormat="1" x14ac:dyDescent="0.2">
      <c r="A485" s="97"/>
      <c r="B485" s="893"/>
      <c r="C485" s="894"/>
      <c r="D485" s="894"/>
      <c r="E485" s="859"/>
      <c r="F485" s="859"/>
      <c r="G485" s="895"/>
      <c r="H485" s="896"/>
      <c r="I485" s="895"/>
      <c r="J485" s="895"/>
      <c r="K485" s="895"/>
      <c r="L485" s="895"/>
      <c r="M485" s="897"/>
      <c r="N485" s="898"/>
      <c r="O485" s="898"/>
      <c r="P485" s="619"/>
    </row>
    <row r="486" spans="1:16" s="685" customFormat="1" x14ac:dyDescent="0.2">
      <c r="A486" s="97"/>
      <c r="B486" s="893"/>
      <c r="C486" s="894"/>
      <c r="D486" s="894"/>
      <c r="E486" s="859"/>
      <c r="F486" s="859"/>
      <c r="G486" s="895"/>
      <c r="H486" s="896"/>
      <c r="I486" s="895"/>
      <c r="J486" s="895"/>
      <c r="K486" s="895"/>
      <c r="L486" s="895"/>
      <c r="M486" s="897"/>
      <c r="N486" s="898"/>
      <c r="O486" s="898"/>
      <c r="P486" s="619"/>
    </row>
    <row r="487" spans="1:16" s="685" customFormat="1" x14ac:dyDescent="0.2">
      <c r="A487" s="97"/>
      <c r="B487" s="893"/>
      <c r="C487" s="894"/>
      <c r="D487" s="894"/>
      <c r="E487" s="859"/>
      <c r="F487" s="859"/>
      <c r="G487" s="895"/>
      <c r="H487" s="896"/>
      <c r="I487" s="895"/>
      <c r="J487" s="895"/>
      <c r="K487" s="895"/>
      <c r="L487" s="895"/>
      <c r="M487" s="897"/>
      <c r="N487" s="898"/>
      <c r="O487" s="898"/>
      <c r="P487" s="619"/>
    </row>
    <row r="488" spans="1:16" s="685" customFormat="1" x14ac:dyDescent="0.2">
      <c r="A488" s="97"/>
      <c r="B488" s="893"/>
      <c r="C488" s="894"/>
      <c r="D488" s="894"/>
      <c r="E488" s="859"/>
      <c r="F488" s="859"/>
      <c r="G488" s="895"/>
      <c r="H488" s="896"/>
      <c r="I488" s="895"/>
      <c r="J488" s="895"/>
      <c r="K488" s="895"/>
      <c r="L488" s="895"/>
      <c r="M488" s="897"/>
      <c r="N488" s="898"/>
      <c r="O488" s="898"/>
      <c r="P488" s="619"/>
    </row>
    <row r="489" spans="1:16" s="685" customFormat="1" x14ac:dyDescent="0.2">
      <c r="A489" s="97"/>
      <c r="B489" s="893"/>
      <c r="C489" s="894"/>
      <c r="D489" s="894"/>
      <c r="E489" s="859"/>
      <c r="F489" s="859"/>
      <c r="G489" s="895"/>
      <c r="H489" s="896"/>
      <c r="I489" s="895"/>
      <c r="J489" s="895"/>
      <c r="K489" s="895"/>
      <c r="L489" s="895"/>
      <c r="M489" s="897"/>
      <c r="N489" s="898"/>
      <c r="O489" s="898"/>
      <c r="P489" s="619"/>
    </row>
    <row r="490" spans="1:16" s="685" customFormat="1" x14ac:dyDescent="0.2">
      <c r="A490" s="97"/>
      <c r="B490" s="893"/>
      <c r="C490" s="894"/>
      <c r="D490" s="894"/>
      <c r="E490" s="859"/>
      <c r="F490" s="859"/>
      <c r="G490" s="895"/>
      <c r="H490" s="896"/>
      <c r="I490" s="895"/>
      <c r="J490" s="895"/>
      <c r="K490" s="895"/>
      <c r="L490" s="895"/>
      <c r="M490" s="897"/>
      <c r="N490" s="898"/>
      <c r="O490" s="898"/>
      <c r="P490" s="619"/>
    </row>
    <row r="491" spans="1:16" s="685" customFormat="1" x14ac:dyDescent="0.2">
      <c r="A491" s="97"/>
      <c r="B491" s="893"/>
      <c r="C491" s="894"/>
      <c r="D491" s="894"/>
      <c r="E491" s="859"/>
      <c r="F491" s="859"/>
      <c r="G491" s="895"/>
      <c r="H491" s="896"/>
      <c r="I491" s="895"/>
      <c r="J491" s="895"/>
      <c r="K491" s="895"/>
      <c r="L491" s="895"/>
      <c r="M491" s="897"/>
      <c r="N491" s="898"/>
      <c r="O491" s="898"/>
      <c r="P491" s="619"/>
    </row>
    <row r="492" spans="1:16" s="685" customFormat="1" x14ac:dyDescent="0.2">
      <c r="A492" s="97"/>
      <c r="B492" s="893"/>
      <c r="C492" s="894"/>
      <c r="D492" s="894"/>
      <c r="E492" s="859"/>
      <c r="F492" s="859"/>
      <c r="G492" s="895"/>
      <c r="H492" s="896"/>
      <c r="I492" s="895"/>
      <c r="J492" s="895"/>
      <c r="K492" s="895"/>
      <c r="L492" s="895"/>
      <c r="M492" s="897"/>
      <c r="N492" s="898"/>
      <c r="O492" s="898"/>
      <c r="P492" s="619"/>
    </row>
    <row r="493" spans="1:16" s="685" customFormat="1" x14ac:dyDescent="0.2">
      <c r="A493" s="97"/>
      <c r="B493" s="893"/>
      <c r="C493" s="894"/>
      <c r="D493" s="894"/>
      <c r="E493" s="859"/>
      <c r="F493" s="859"/>
      <c r="G493" s="895"/>
      <c r="H493" s="896"/>
      <c r="I493" s="895"/>
      <c r="J493" s="895"/>
      <c r="K493" s="895"/>
      <c r="L493" s="895"/>
      <c r="M493" s="897"/>
      <c r="N493" s="898"/>
      <c r="O493" s="898"/>
      <c r="P493" s="619"/>
    </row>
    <row r="494" spans="1:16" s="685" customFormat="1" x14ac:dyDescent="0.2">
      <c r="A494" s="97"/>
      <c r="B494" s="893"/>
      <c r="C494" s="894"/>
      <c r="D494" s="894"/>
      <c r="E494" s="859"/>
      <c r="F494" s="859"/>
      <c r="G494" s="895"/>
      <c r="H494" s="896"/>
      <c r="I494" s="895"/>
      <c r="J494" s="895"/>
      <c r="K494" s="895"/>
      <c r="L494" s="895"/>
      <c r="M494" s="897"/>
      <c r="N494" s="898"/>
      <c r="O494" s="898"/>
      <c r="P494" s="619"/>
    </row>
    <row r="495" spans="1:16" s="685" customFormat="1" x14ac:dyDescent="0.2">
      <c r="A495" s="97"/>
      <c r="B495" s="893"/>
      <c r="C495" s="894"/>
      <c r="D495" s="894"/>
      <c r="E495" s="859"/>
      <c r="F495" s="859"/>
      <c r="G495" s="895"/>
      <c r="H495" s="896"/>
      <c r="I495" s="895"/>
      <c r="J495" s="895"/>
      <c r="K495" s="895"/>
      <c r="L495" s="895"/>
      <c r="M495" s="897"/>
      <c r="N495" s="898"/>
      <c r="O495" s="898"/>
      <c r="P495" s="619"/>
    </row>
    <row r="496" spans="1:16" s="685" customFormat="1" x14ac:dyDescent="0.2">
      <c r="A496" s="97"/>
      <c r="B496" s="893"/>
      <c r="C496" s="894"/>
      <c r="D496" s="894"/>
      <c r="E496" s="859"/>
      <c r="F496" s="859"/>
      <c r="G496" s="895"/>
      <c r="H496" s="896"/>
      <c r="I496" s="895"/>
      <c r="J496" s="895"/>
      <c r="K496" s="895"/>
      <c r="L496" s="895"/>
      <c r="M496" s="897"/>
      <c r="N496" s="898"/>
      <c r="O496" s="898"/>
      <c r="P496" s="619"/>
    </row>
    <row r="497" spans="1:16" s="685" customFormat="1" x14ac:dyDescent="0.2">
      <c r="A497" s="97"/>
      <c r="B497" s="893"/>
      <c r="C497" s="894"/>
      <c r="D497" s="894"/>
      <c r="E497" s="859"/>
      <c r="F497" s="859"/>
      <c r="G497" s="895"/>
      <c r="H497" s="896"/>
      <c r="I497" s="895"/>
      <c r="J497" s="895"/>
      <c r="K497" s="895"/>
      <c r="L497" s="895"/>
      <c r="M497" s="897"/>
      <c r="N497" s="898"/>
      <c r="O497" s="898"/>
      <c r="P497" s="619"/>
    </row>
    <row r="498" spans="1:16" s="685" customFormat="1" x14ac:dyDescent="0.2">
      <c r="A498" s="97"/>
      <c r="B498" s="893"/>
      <c r="C498" s="894"/>
      <c r="D498" s="894"/>
      <c r="E498" s="859"/>
      <c r="F498" s="859"/>
      <c r="G498" s="895"/>
      <c r="H498" s="896"/>
      <c r="I498" s="895"/>
      <c r="J498" s="895"/>
      <c r="K498" s="895"/>
      <c r="L498" s="895"/>
      <c r="M498" s="897"/>
      <c r="N498" s="898"/>
      <c r="O498" s="898"/>
      <c r="P498" s="619"/>
    </row>
    <row r="499" spans="1:16" s="685" customFormat="1" x14ac:dyDescent="0.2">
      <c r="A499" s="97"/>
      <c r="B499" s="893"/>
      <c r="C499" s="894"/>
      <c r="D499" s="894"/>
      <c r="E499" s="859"/>
      <c r="F499" s="859"/>
      <c r="G499" s="895"/>
      <c r="H499" s="896"/>
      <c r="I499" s="895"/>
      <c r="J499" s="895"/>
      <c r="K499" s="895"/>
      <c r="L499" s="895"/>
      <c r="M499" s="897"/>
      <c r="N499" s="898"/>
      <c r="O499" s="898"/>
      <c r="P499" s="619"/>
    </row>
    <row r="500" spans="1:16" s="685" customFormat="1" x14ac:dyDescent="0.2">
      <c r="A500" s="97"/>
      <c r="B500" s="893"/>
      <c r="C500" s="894"/>
      <c r="D500" s="894"/>
      <c r="E500" s="859"/>
      <c r="F500" s="859"/>
      <c r="G500" s="895"/>
      <c r="H500" s="896"/>
      <c r="I500" s="895"/>
      <c r="J500" s="895"/>
      <c r="K500" s="895"/>
      <c r="L500" s="895"/>
      <c r="M500" s="897"/>
      <c r="N500" s="898"/>
      <c r="O500" s="898"/>
      <c r="P500" s="619"/>
    </row>
    <row r="501" spans="1:16" s="685" customFormat="1" x14ac:dyDescent="0.2">
      <c r="A501" s="97"/>
      <c r="B501" s="893"/>
      <c r="C501" s="894"/>
      <c r="D501" s="894"/>
      <c r="E501" s="859"/>
      <c r="F501" s="859"/>
      <c r="G501" s="895"/>
      <c r="H501" s="896"/>
      <c r="I501" s="895"/>
      <c r="J501" s="895"/>
      <c r="K501" s="895"/>
      <c r="L501" s="895"/>
      <c r="M501" s="897"/>
      <c r="N501" s="898"/>
      <c r="O501" s="898"/>
      <c r="P501" s="619"/>
    </row>
    <row r="502" spans="1:16" s="685" customFormat="1" x14ac:dyDescent="0.2">
      <c r="A502" s="97"/>
      <c r="B502" s="893"/>
      <c r="C502" s="894"/>
      <c r="D502" s="894"/>
      <c r="E502" s="859"/>
      <c r="F502" s="859"/>
      <c r="G502" s="895"/>
      <c r="H502" s="896"/>
      <c r="I502" s="895"/>
      <c r="J502" s="895"/>
      <c r="K502" s="895"/>
      <c r="L502" s="895"/>
      <c r="M502" s="897"/>
      <c r="N502" s="898"/>
      <c r="O502" s="898"/>
      <c r="P502" s="619"/>
    </row>
    <row r="503" spans="1:16" s="685" customFormat="1" x14ac:dyDescent="0.2">
      <c r="A503" s="97"/>
      <c r="B503" s="893"/>
      <c r="C503" s="894"/>
      <c r="D503" s="894"/>
      <c r="E503" s="859"/>
      <c r="F503" s="859"/>
      <c r="G503" s="895"/>
      <c r="H503" s="896"/>
      <c r="I503" s="895"/>
      <c r="J503" s="895"/>
      <c r="K503" s="895"/>
      <c r="L503" s="895"/>
      <c r="M503" s="897"/>
      <c r="N503" s="898"/>
      <c r="O503" s="898"/>
      <c r="P503" s="619"/>
    </row>
    <row r="504" spans="1:16" s="685" customFormat="1" x14ac:dyDescent="0.2">
      <c r="A504" s="97"/>
      <c r="B504" s="893"/>
      <c r="C504" s="894"/>
      <c r="D504" s="894"/>
      <c r="E504" s="859"/>
      <c r="F504" s="859"/>
      <c r="G504" s="895"/>
      <c r="H504" s="896"/>
      <c r="I504" s="895"/>
      <c r="J504" s="895"/>
      <c r="K504" s="895"/>
      <c r="L504" s="895"/>
      <c r="M504" s="897"/>
      <c r="N504" s="898"/>
      <c r="O504" s="898"/>
      <c r="P504" s="619"/>
    </row>
    <row r="505" spans="1:16" s="685" customFormat="1" x14ac:dyDescent="0.2">
      <c r="A505" s="97"/>
      <c r="B505" s="893"/>
      <c r="C505" s="894"/>
      <c r="D505" s="894"/>
      <c r="E505" s="859"/>
      <c r="F505" s="859"/>
      <c r="G505" s="895"/>
      <c r="H505" s="896"/>
      <c r="I505" s="895"/>
      <c r="J505" s="895"/>
      <c r="K505" s="895"/>
      <c r="L505" s="895"/>
      <c r="M505" s="897"/>
      <c r="N505" s="898"/>
      <c r="O505" s="898"/>
      <c r="P505" s="619"/>
    </row>
    <row r="506" spans="1:16" s="685" customFormat="1" x14ac:dyDescent="0.2">
      <c r="A506" s="97"/>
      <c r="B506" s="893"/>
      <c r="C506" s="894"/>
      <c r="D506" s="894"/>
      <c r="E506" s="859"/>
      <c r="F506" s="859"/>
      <c r="G506" s="895"/>
      <c r="H506" s="896"/>
      <c r="I506" s="895"/>
      <c r="J506" s="895"/>
      <c r="K506" s="895"/>
      <c r="L506" s="895"/>
      <c r="M506" s="897"/>
      <c r="N506" s="898"/>
      <c r="O506" s="898"/>
      <c r="P506" s="619"/>
    </row>
    <row r="507" spans="1:16" s="685" customFormat="1" x14ac:dyDescent="0.2">
      <c r="A507" s="97"/>
      <c r="B507" s="893"/>
      <c r="C507" s="894"/>
      <c r="D507" s="894"/>
      <c r="E507" s="859"/>
      <c r="F507" s="859"/>
      <c r="G507" s="895"/>
      <c r="H507" s="896"/>
      <c r="I507" s="895"/>
      <c r="J507" s="895"/>
      <c r="K507" s="895"/>
      <c r="L507" s="895"/>
      <c r="M507" s="897"/>
      <c r="N507" s="898"/>
      <c r="O507" s="898"/>
      <c r="P507" s="619"/>
    </row>
    <row r="508" spans="1:16" s="685" customFormat="1" x14ac:dyDescent="0.2">
      <c r="A508" s="97"/>
      <c r="B508" s="893"/>
      <c r="C508" s="894"/>
      <c r="D508" s="894"/>
      <c r="E508" s="859"/>
      <c r="F508" s="859"/>
      <c r="G508" s="895"/>
      <c r="H508" s="896"/>
      <c r="I508" s="895"/>
      <c r="J508" s="895"/>
      <c r="K508" s="895"/>
      <c r="L508" s="895"/>
      <c r="M508" s="897"/>
      <c r="N508" s="898"/>
      <c r="O508" s="898"/>
      <c r="P508" s="619"/>
    </row>
    <row r="509" spans="1:16" s="685" customFormat="1" x14ac:dyDescent="0.2">
      <c r="A509" s="97"/>
      <c r="B509" s="893"/>
      <c r="C509" s="894"/>
      <c r="D509" s="894"/>
      <c r="E509" s="859"/>
      <c r="F509" s="859"/>
      <c r="G509" s="895"/>
      <c r="H509" s="896"/>
      <c r="I509" s="895"/>
      <c r="J509" s="895"/>
      <c r="K509" s="895"/>
      <c r="L509" s="895"/>
      <c r="M509" s="897"/>
      <c r="N509" s="898"/>
      <c r="O509" s="898"/>
      <c r="P509" s="619"/>
    </row>
    <row r="510" spans="1:16" s="685" customFormat="1" x14ac:dyDescent="0.2">
      <c r="A510" s="97"/>
      <c r="B510" s="893"/>
      <c r="C510" s="894"/>
      <c r="D510" s="894"/>
      <c r="E510" s="859"/>
      <c r="F510" s="859"/>
      <c r="G510" s="895"/>
      <c r="H510" s="896"/>
      <c r="I510" s="895"/>
      <c r="J510" s="895"/>
      <c r="K510" s="895"/>
      <c r="L510" s="895"/>
      <c r="M510" s="897"/>
      <c r="N510" s="898"/>
      <c r="O510" s="898"/>
      <c r="P510" s="619"/>
    </row>
    <row r="511" spans="1:16" s="685" customFormat="1" x14ac:dyDescent="0.2">
      <c r="A511" s="97"/>
      <c r="B511" s="893"/>
      <c r="C511" s="894"/>
      <c r="D511" s="894"/>
      <c r="E511" s="859"/>
      <c r="F511" s="859"/>
      <c r="G511" s="895"/>
      <c r="H511" s="896"/>
      <c r="I511" s="895"/>
      <c r="J511" s="895"/>
      <c r="K511" s="895"/>
      <c r="L511" s="895"/>
      <c r="M511" s="897"/>
      <c r="N511" s="898"/>
      <c r="O511" s="898"/>
      <c r="P511" s="619"/>
    </row>
    <row r="512" spans="1:16" s="685" customFormat="1" x14ac:dyDescent="0.2">
      <c r="A512" s="97"/>
      <c r="B512" s="893"/>
      <c r="C512" s="894"/>
      <c r="D512" s="894"/>
      <c r="E512" s="859"/>
      <c r="F512" s="859"/>
      <c r="G512" s="895"/>
      <c r="H512" s="896"/>
      <c r="I512" s="895"/>
      <c r="J512" s="895"/>
      <c r="K512" s="895"/>
      <c r="L512" s="895"/>
      <c r="M512" s="897"/>
      <c r="N512" s="898"/>
      <c r="O512" s="898"/>
      <c r="P512" s="619"/>
    </row>
    <row r="513" spans="1:16" s="685" customFormat="1" x14ac:dyDescent="0.2">
      <c r="A513" s="97"/>
      <c r="B513" s="893"/>
      <c r="C513" s="894"/>
      <c r="D513" s="894"/>
      <c r="E513" s="859"/>
      <c r="F513" s="859"/>
      <c r="G513" s="895"/>
      <c r="H513" s="896"/>
      <c r="I513" s="895"/>
      <c r="J513" s="895"/>
      <c r="K513" s="895"/>
      <c r="L513" s="895"/>
      <c r="M513" s="897"/>
      <c r="N513" s="898"/>
      <c r="O513" s="898"/>
      <c r="P513" s="619"/>
    </row>
    <row r="514" spans="1:16" s="685" customFormat="1" x14ac:dyDescent="0.2">
      <c r="A514" s="97"/>
      <c r="B514" s="893"/>
      <c r="C514" s="894"/>
      <c r="D514" s="894"/>
      <c r="E514" s="859"/>
      <c r="F514" s="859"/>
      <c r="G514" s="895"/>
      <c r="H514" s="896"/>
      <c r="I514" s="895"/>
      <c r="J514" s="895"/>
      <c r="K514" s="895"/>
      <c r="L514" s="895"/>
      <c r="M514" s="897"/>
      <c r="N514" s="898"/>
      <c r="O514" s="898"/>
      <c r="P514" s="619"/>
    </row>
    <row r="515" spans="1:16" s="685" customFormat="1" x14ac:dyDescent="0.2">
      <c r="A515" s="97"/>
      <c r="B515" s="893"/>
      <c r="C515" s="894"/>
      <c r="D515" s="894"/>
      <c r="E515" s="859"/>
      <c r="F515" s="859"/>
      <c r="G515" s="895"/>
      <c r="H515" s="896"/>
      <c r="I515" s="895"/>
      <c r="J515" s="895"/>
      <c r="K515" s="895"/>
      <c r="L515" s="895"/>
      <c r="M515" s="897"/>
      <c r="N515" s="898"/>
      <c r="O515" s="898"/>
      <c r="P515" s="619"/>
    </row>
    <row r="516" spans="1:16" s="685" customFormat="1" x14ac:dyDescent="0.2">
      <c r="A516" s="97"/>
      <c r="B516" s="893"/>
      <c r="C516" s="894"/>
      <c r="D516" s="894"/>
      <c r="E516" s="859"/>
      <c r="F516" s="859"/>
      <c r="G516" s="895"/>
      <c r="H516" s="896"/>
      <c r="I516" s="895"/>
      <c r="J516" s="895"/>
      <c r="K516" s="895"/>
      <c r="L516" s="895"/>
      <c r="M516" s="897"/>
      <c r="N516" s="898"/>
      <c r="O516" s="898"/>
      <c r="P516" s="619"/>
    </row>
    <row r="517" spans="1:16" s="685" customFormat="1" x14ac:dyDescent="0.2">
      <c r="A517" s="97"/>
      <c r="B517" s="893"/>
      <c r="C517" s="894"/>
      <c r="D517" s="894"/>
      <c r="E517" s="859"/>
      <c r="F517" s="859"/>
      <c r="G517" s="895"/>
      <c r="H517" s="896"/>
      <c r="I517" s="895"/>
      <c r="J517" s="895"/>
      <c r="K517" s="895"/>
      <c r="L517" s="895"/>
      <c r="M517" s="897"/>
      <c r="N517" s="898"/>
      <c r="O517" s="898"/>
      <c r="P517" s="619"/>
    </row>
    <row r="518" spans="1:16" s="685" customFormat="1" x14ac:dyDescent="0.2">
      <c r="A518" s="97"/>
      <c r="B518" s="893"/>
      <c r="C518" s="894"/>
      <c r="D518" s="894"/>
      <c r="E518" s="859"/>
      <c r="F518" s="859"/>
      <c r="G518" s="895"/>
      <c r="H518" s="896"/>
      <c r="I518" s="895"/>
      <c r="J518" s="895"/>
      <c r="K518" s="895"/>
      <c r="L518" s="895"/>
      <c r="M518" s="897"/>
      <c r="N518" s="898"/>
      <c r="O518" s="898"/>
      <c r="P518" s="619"/>
    </row>
    <row r="519" spans="1:16" s="685" customFormat="1" x14ac:dyDescent="0.2">
      <c r="A519" s="97"/>
      <c r="B519" s="893"/>
      <c r="C519" s="894"/>
      <c r="D519" s="894"/>
      <c r="E519" s="859"/>
      <c r="F519" s="859"/>
      <c r="G519" s="895"/>
      <c r="H519" s="896"/>
      <c r="I519" s="895"/>
      <c r="J519" s="895"/>
      <c r="K519" s="895"/>
      <c r="L519" s="895"/>
      <c r="M519" s="897"/>
      <c r="N519" s="898"/>
      <c r="O519" s="898"/>
      <c r="P519" s="619"/>
    </row>
    <row r="520" spans="1:16" s="685" customFormat="1" x14ac:dyDescent="0.2">
      <c r="A520" s="97"/>
      <c r="B520" s="893"/>
      <c r="C520" s="894"/>
      <c r="D520" s="894"/>
      <c r="E520" s="859"/>
      <c r="F520" s="859"/>
      <c r="G520" s="895"/>
      <c r="H520" s="896"/>
      <c r="I520" s="895"/>
      <c r="J520" s="895"/>
      <c r="K520" s="895"/>
      <c r="L520" s="895"/>
      <c r="M520" s="897"/>
      <c r="N520" s="898"/>
      <c r="O520" s="898"/>
      <c r="P520" s="619"/>
    </row>
    <row r="521" spans="1:16" s="685" customFormat="1" x14ac:dyDescent="0.2">
      <c r="A521" s="97"/>
      <c r="B521" s="893"/>
      <c r="C521" s="894"/>
      <c r="D521" s="894"/>
      <c r="E521" s="859"/>
      <c r="F521" s="859"/>
      <c r="G521" s="895"/>
      <c r="H521" s="896"/>
      <c r="I521" s="895"/>
      <c r="J521" s="895"/>
      <c r="K521" s="895"/>
      <c r="L521" s="895"/>
      <c r="M521" s="897"/>
      <c r="N521" s="898"/>
      <c r="O521" s="898"/>
      <c r="P521" s="619"/>
    </row>
    <row r="522" spans="1:16" s="685" customFormat="1" x14ac:dyDescent="0.2">
      <c r="A522" s="97"/>
      <c r="B522" s="893"/>
      <c r="C522" s="894"/>
      <c r="D522" s="894"/>
      <c r="E522" s="859"/>
      <c r="F522" s="859"/>
      <c r="G522" s="895"/>
      <c r="H522" s="896"/>
      <c r="I522" s="895"/>
      <c r="J522" s="895"/>
      <c r="K522" s="895"/>
      <c r="L522" s="895"/>
      <c r="M522" s="897"/>
      <c r="N522" s="898"/>
      <c r="O522" s="898"/>
      <c r="P522" s="619"/>
    </row>
    <row r="523" spans="1:16" s="685" customFormat="1" x14ac:dyDescent="0.2">
      <c r="A523" s="97"/>
      <c r="B523" s="893"/>
      <c r="C523" s="894"/>
      <c r="D523" s="894"/>
      <c r="E523" s="859"/>
      <c r="F523" s="859"/>
      <c r="G523" s="895"/>
      <c r="H523" s="896"/>
      <c r="I523" s="895"/>
      <c r="J523" s="895"/>
      <c r="K523" s="895"/>
      <c r="L523" s="895"/>
      <c r="M523" s="897"/>
      <c r="N523" s="898"/>
      <c r="O523" s="898"/>
      <c r="P523" s="619"/>
    </row>
    <row r="524" spans="1:16" s="685" customFormat="1" x14ac:dyDescent="0.2">
      <c r="A524" s="97"/>
      <c r="B524" s="893"/>
      <c r="C524" s="894"/>
      <c r="D524" s="894"/>
      <c r="E524" s="859"/>
      <c r="F524" s="859"/>
      <c r="G524" s="895"/>
      <c r="H524" s="896"/>
      <c r="I524" s="895"/>
      <c r="J524" s="895"/>
      <c r="K524" s="895"/>
      <c r="L524" s="895"/>
      <c r="M524" s="897"/>
      <c r="N524" s="898"/>
      <c r="O524" s="898"/>
      <c r="P524" s="619"/>
    </row>
    <row r="525" spans="1:16" s="685" customFormat="1" x14ac:dyDescent="0.2">
      <c r="A525" s="97"/>
      <c r="B525" s="893"/>
      <c r="C525" s="894"/>
      <c r="D525" s="894"/>
      <c r="E525" s="859"/>
      <c r="F525" s="859"/>
      <c r="G525" s="895"/>
      <c r="H525" s="896"/>
      <c r="I525" s="895"/>
      <c r="J525" s="895"/>
      <c r="K525" s="895"/>
      <c r="L525" s="895"/>
      <c r="M525" s="897"/>
      <c r="N525" s="898"/>
      <c r="O525" s="898"/>
      <c r="P525" s="619"/>
    </row>
    <row r="526" spans="1:16" s="685" customFormat="1" x14ac:dyDescent="0.2">
      <c r="A526" s="97"/>
      <c r="B526" s="893"/>
      <c r="C526" s="894"/>
      <c r="D526" s="894"/>
      <c r="E526" s="859"/>
      <c r="F526" s="859"/>
      <c r="G526" s="895"/>
      <c r="H526" s="896"/>
      <c r="I526" s="895"/>
      <c r="J526" s="895"/>
      <c r="K526" s="895"/>
      <c r="L526" s="895"/>
      <c r="M526" s="897"/>
      <c r="N526" s="898"/>
      <c r="O526" s="898"/>
      <c r="P526" s="619"/>
    </row>
    <row r="527" spans="1:16" s="685" customFormat="1" x14ac:dyDescent="0.2">
      <c r="A527" s="97"/>
      <c r="B527" s="893"/>
      <c r="C527" s="894"/>
      <c r="D527" s="894"/>
      <c r="E527" s="859"/>
      <c r="F527" s="859"/>
      <c r="G527" s="895"/>
      <c r="H527" s="896"/>
      <c r="I527" s="895"/>
      <c r="J527" s="895"/>
      <c r="K527" s="895"/>
      <c r="L527" s="895"/>
      <c r="M527" s="897"/>
      <c r="N527" s="898"/>
      <c r="O527" s="898"/>
      <c r="P527" s="619"/>
    </row>
    <row r="528" spans="1:16" s="685" customFormat="1" x14ac:dyDescent="0.2">
      <c r="A528" s="97"/>
      <c r="B528" s="893"/>
      <c r="C528" s="894"/>
      <c r="D528" s="894"/>
      <c r="E528" s="859"/>
      <c r="F528" s="859"/>
      <c r="G528" s="895"/>
      <c r="H528" s="896"/>
      <c r="I528" s="895"/>
      <c r="J528" s="895"/>
      <c r="K528" s="895"/>
      <c r="L528" s="895"/>
      <c r="M528" s="897"/>
      <c r="N528" s="898"/>
      <c r="O528" s="898"/>
      <c r="P528" s="619"/>
    </row>
    <row r="529" spans="1:16" s="685" customFormat="1" x14ac:dyDescent="0.2">
      <c r="A529" s="97"/>
      <c r="B529" s="893"/>
      <c r="C529" s="894"/>
      <c r="D529" s="894"/>
      <c r="E529" s="859"/>
      <c r="F529" s="859"/>
      <c r="G529" s="895"/>
      <c r="H529" s="896"/>
      <c r="I529" s="895"/>
      <c r="J529" s="895"/>
      <c r="K529" s="895"/>
      <c r="L529" s="895"/>
      <c r="M529" s="897"/>
      <c r="N529" s="898"/>
      <c r="O529" s="898"/>
      <c r="P529" s="619"/>
    </row>
    <row r="530" spans="1:16" s="685" customFormat="1" x14ac:dyDescent="0.2">
      <c r="A530" s="97"/>
      <c r="B530" s="893"/>
      <c r="C530" s="894"/>
      <c r="D530" s="894"/>
      <c r="E530" s="859"/>
      <c r="F530" s="859"/>
      <c r="G530" s="895"/>
      <c r="H530" s="896"/>
      <c r="I530" s="895"/>
      <c r="J530" s="895"/>
      <c r="K530" s="895"/>
      <c r="L530" s="895"/>
      <c r="M530" s="897"/>
      <c r="N530" s="898"/>
      <c r="O530" s="898"/>
      <c r="P530" s="619"/>
    </row>
    <row r="531" spans="1:16" s="685" customFormat="1" x14ac:dyDescent="0.2">
      <c r="A531" s="97"/>
      <c r="B531" s="893"/>
      <c r="C531" s="894"/>
      <c r="D531" s="894"/>
      <c r="E531" s="859"/>
      <c r="F531" s="859"/>
      <c r="G531" s="895"/>
      <c r="H531" s="896"/>
      <c r="I531" s="895"/>
      <c r="J531" s="895"/>
      <c r="K531" s="895"/>
      <c r="L531" s="895"/>
      <c r="M531" s="897"/>
      <c r="N531" s="898"/>
      <c r="O531" s="898"/>
      <c r="P531" s="619"/>
    </row>
    <row r="532" spans="1:16" s="685" customFormat="1" x14ac:dyDescent="0.2">
      <c r="A532" s="97"/>
      <c r="B532" s="893"/>
      <c r="C532" s="894"/>
      <c r="D532" s="894"/>
      <c r="E532" s="859"/>
      <c r="F532" s="859"/>
      <c r="G532" s="895"/>
      <c r="H532" s="896"/>
      <c r="I532" s="895"/>
      <c r="J532" s="895"/>
      <c r="K532" s="895"/>
      <c r="L532" s="895"/>
      <c r="M532" s="897"/>
      <c r="N532" s="898"/>
      <c r="O532" s="898"/>
      <c r="P532" s="619"/>
    </row>
    <row r="533" spans="1:16" s="685" customFormat="1" x14ac:dyDescent="0.2">
      <c r="A533" s="97"/>
      <c r="B533" s="893"/>
      <c r="C533" s="894"/>
      <c r="D533" s="894"/>
      <c r="E533" s="859"/>
      <c r="F533" s="859"/>
      <c r="G533" s="895"/>
      <c r="H533" s="896"/>
      <c r="I533" s="895"/>
      <c r="J533" s="895"/>
      <c r="K533" s="895"/>
      <c r="L533" s="895"/>
      <c r="M533" s="897"/>
      <c r="N533" s="898"/>
      <c r="O533" s="898"/>
      <c r="P533" s="619"/>
    </row>
    <row r="534" spans="1:16" s="685" customFormat="1" x14ac:dyDescent="0.2">
      <c r="A534" s="97"/>
      <c r="B534" s="893"/>
      <c r="C534" s="894"/>
      <c r="D534" s="894"/>
      <c r="E534" s="859"/>
      <c r="F534" s="859"/>
      <c r="G534" s="895"/>
      <c r="H534" s="896"/>
      <c r="I534" s="895"/>
      <c r="J534" s="895"/>
      <c r="K534" s="895"/>
      <c r="L534" s="895"/>
      <c r="M534" s="897"/>
      <c r="N534" s="898"/>
      <c r="O534" s="898"/>
      <c r="P534" s="619"/>
    </row>
    <row r="535" spans="1:16" s="685" customFormat="1" x14ac:dyDescent="0.2">
      <c r="A535" s="97"/>
      <c r="B535" s="893"/>
      <c r="C535" s="894"/>
      <c r="D535" s="894"/>
      <c r="E535" s="859"/>
      <c r="F535" s="859"/>
      <c r="G535" s="895"/>
      <c r="H535" s="896"/>
      <c r="I535" s="895"/>
      <c r="J535" s="895"/>
      <c r="K535" s="895"/>
      <c r="L535" s="895"/>
      <c r="M535" s="897"/>
      <c r="N535" s="898"/>
      <c r="O535" s="898"/>
      <c r="P535" s="619"/>
    </row>
    <row r="536" spans="1:16" s="685" customFormat="1" x14ac:dyDescent="0.2">
      <c r="A536" s="97"/>
      <c r="B536" s="893"/>
      <c r="C536" s="894"/>
      <c r="D536" s="894"/>
      <c r="E536" s="859"/>
      <c r="F536" s="859"/>
      <c r="G536" s="895"/>
      <c r="H536" s="896"/>
      <c r="I536" s="895"/>
      <c r="J536" s="895"/>
      <c r="K536" s="895"/>
      <c r="L536" s="895"/>
      <c r="M536" s="897"/>
      <c r="N536" s="898"/>
      <c r="O536" s="898"/>
      <c r="P536" s="619"/>
    </row>
    <row r="537" spans="1:16" s="685" customFormat="1" x14ac:dyDescent="0.2">
      <c r="A537" s="97"/>
      <c r="B537" s="893"/>
      <c r="C537" s="894"/>
      <c r="D537" s="894"/>
      <c r="E537" s="859"/>
      <c r="F537" s="859"/>
      <c r="G537" s="895"/>
      <c r="H537" s="896"/>
      <c r="I537" s="895"/>
      <c r="J537" s="895"/>
      <c r="K537" s="895"/>
      <c r="L537" s="895"/>
      <c r="M537" s="897"/>
      <c r="N537" s="898"/>
      <c r="O537" s="898"/>
      <c r="P537" s="619"/>
    </row>
    <row r="538" spans="1:16" s="685" customFormat="1" x14ac:dyDescent="0.2">
      <c r="A538" s="97"/>
      <c r="B538" s="893"/>
      <c r="C538" s="894"/>
      <c r="D538" s="894"/>
      <c r="E538" s="859"/>
      <c r="F538" s="859"/>
      <c r="G538" s="895"/>
      <c r="H538" s="896"/>
      <c r="I538" s="895"/>
      <c r="J538" s="895"/>
      <c r="K538" s="895"/>
      <c r="L538" s="895"/>
      <c r="M538" s="897"/>
      <c r="N538" s="898"/>
      <c r="O538" s="898"/>
      <c r="P538" s="619"/>
    </row>
    <row r="539" spans="1:16" s="685" customFormat="1" x14ac:dyDescent="0.2">
      <c r="A539" s="97"/>
      <c r="B539" s="893"/>
      <c r="C539" s="894"/>
      <c r="D539" s="894"/>
      <c r="E539" s="859"/>
      <c r="F539" s="859"/>
      <c r="G539" s="895"/>
      <c r="H539" s="896"/>
      <c r="I539" s="895"/>
      <c r="J539" s="895"/>
      <c r="K539" s="895"/>
      <c r="L539" s="895"/>
      <c r="M539" s="897"/>
      <c r="N539" s="898"/>
      <c r="O539" s="898"/>
      <c r="P539" s="619"/>
    </row>
    <row r="540" spans="1:16" s="685" customFormat="1" x14ac:dyDescent="0.2">
      <c r="A540" s="97"/>
      <c r="B540" s="893"/>
      <c r="C540" s="894"/>
      <c r="D540" s="894"/>
      <c r="E540" s="859"/>
      <c r="F540" s="859"/>
      <c r="G540" s="895"/>
      <c r="H540" s="896"/>
      <c r="I540" s="895"/>
      <c r="J540" s="895"/>
      <c r="K540" s="895"/>
      <c r="L540" s="895"/>
      <c r="M540" s="897"/>
      <c r="N540" s="898"/>
      <c r="O540" s="898"/>
      <c r="P540" s="619"/>
    </row>
    <row r="541" spans="1:16" s="685" customFormat="1" x14ac:dyDescent="0.2">
      <c r="A541" s="97"/>
      <c r="B541" s="893"/>
      <c r="C541" s="894"/>
      <c r="D541" s="894"/>
      <c r="E541" s="859"/>
      <c r="F541" s="859"/>
      <c r="G541" s="895"/>
      <c r="H541" s="896"/>
      <c r="I541" s="895"/>
      <c r="J541" s="895"/>
      <c r="K541" s="895"/>
      <c r="L541" s="895"/>
      <c r="M541" s="897"/>
      <c r="N541" s="898"/>
      <c r="O541" s="898"/>
      <c r="P541" s="619"/>
    </row>
    <row r="542" spans="1:16" s="685" customFormat="1" x14ac:dyDescent="0.2">
      <c r="A542" s="97"/>
      <c r="B542" s="893"/>
      <c r="C542" s="894"/>
      <c r="D542" s="894"/>
      <c r="E542" s="859"/>
      <c r="F542" s="859"/>
      <c r="G542" s="895"/>
      <c r="H542" s="896"/>
      <c r="I542" s="895"/>
      <c r="J542" s="895"/>
      <c r="K542" s="895"/>
      <c r="L542" s="895"/>
      <c r="M542" s="897"/>
      <c r="N542" s="898"/>
      <c r="O542" s="898"/>
      <c r="P542" s="619"/>
    </row>
    <row r="543" spans="1:16" s="685" customFormat="1" x14ac:dyDescent="0.2">
      <c r="A543" s="97"/>
      <c r="B543" s="893"/>
      <c r="C543" s="894"/>
      <c r="D543" s="894"/>
      <c r="E543" s="859"/>
      <c r="F543" s="859"/>
      <c r="G543" s="895"/>
      <c r="H543" s="896"/>
      <c r="I543" s="895"/>
      <c r="J543" s="895"/>
      <c r="K543" s="895"/>
      <c r="L543" s="895"/>
      <c r="M543" s="897"/>
      <c r="N543" s="898"/>
      <c r="O543" s="898"/>
      <c r="P543" s="619"/>
    </row>
    <row r="544" spans="1:16" s="685" customFormat="1" x14ac:dyDescent="0.2">
      <c r="A544" s="97"/>
      <c r="B544" s="893"/>
      <c r="C544" s="894"/>
      <c r="D544" s="894"/>
      <c r="E544" s="859"/>
      <c r="F544" s="859"/>
      <c r="G544" s="895"/>
      <c r="H544" s="896"/>
      <c r="I544" s="895"/>
      <c r="J544" s="895"/>
      <c r="K544" s="895"/>
      <c r="L544" s="895"/>
      <c r="M544" s="897"/>
      <c r="N544" s="898"/>
      <c r="O544" s="898"/>
      <c r="P544" s="619"/>
    </row>
    <row r="545" spans="1:16" s="685" customFormat="1" x14ac:dyDescent="0.2">
      <c r="A545" s="97"/>
      <c r="B545" s="893"/>
      <c r="C545" s="894"/>
      <c r="D545" s="894"/>
      <c r="E545" s="859"/>
      <c r="F545" s="859"/>
      <c r="G545" s="895"/>
      <c r="H545" s="896"/>
      <c r="I545" s="895"/>
      <c r="J545" s="895"/>
      <c r="K545" s="895"/>
      <c r="L545" s="895"/>
      <c r="M545" s="897"/>
      <c r="N545" s="898"/>
      <c r="O545" s="898"/>
      <c r="P545" s="619"/>
    </row>
    <row r="546" spans="1:16" s="685" customFormat="1" x14ac:dyDescent="0.2">
      <c r="A546" s="97"/>
      <c r="B546" s="893"/>
      <c r="C546" s="894"/>
      <c r="D546" s="894"/>
      <c r="E546" s="859"/>
      <c r="F546" s="859"/>
      <c r="G546" s="895"/>
      <c r="H546" s="896"/>
      <c r="I546" s="895"/>
      <c r="J546" s="895"/>
      <c r="K546" s="895"/>
      <c r="L546" s="895"/>
      <c r="M546" s="897"/>
      <c r="N546" s="898"/>
      <c r="O546" s="898"/>
      <c r="P546" s="619"/>
    </row>
    <row r="547" spans="1:16" s="685" customFormat="1" x14ac:dyDescent="0.2">
      <c r="A547" s="97"/>
      <c r="B547" s="893"/>
      <c r="C547" s="894"/>
      <c r="D547" s="894"/>
      <c r="E547" s="859"/>
      <c r="F547" s="859"/>
      <c r="G547" s="895"/>
      <c r="H547" s="896"/>
      <c r="I547" s="895"/>
      <c r="J547" s="895"/>
      <c r="K547" s="895"/>
      <c r="L547" s="895"/>
      <c r="M547" s="897"/>
      <c r="N547" s="898"/>
      <c r="O547" s="898"/>
      <c r="P547" s="619"/>
    </row>
    <row r="548" spans="1:16" s="685" customFormat="1" x14ac:dyDescent="0.2">
      <c r="A548" s="97"/>
      <c r="B548" s="893"/>
      <c r="C548" s="894"/>
      <c r="D548" s="894"/>
      <c r="E548" s="859"/>
      <c r="F548" s="859"/>
      <c r="G548" s="895"/>
      <c r="H548" s="896"/>
      <c r="I548" s="895"/>
      <c r="J548" s="895"/>
      <c r="K548" s="895"/>
      <c r="L548" s="895"/>
      <c r="M548" s="897"/>
      <c r="N548" s="898"/>
      <c r="O548" s="898"/>
      <c r="P548" s="619"/>
    </row>
    <row r="549" spans="1:16" s="685" customFormat="1" x14ac:dyDescent="0.2">
      <c r="A549" s="97"/>
      <c r="B549" s="893"/>
      <c r="C549" s="894"/>
      <c r="D549" s="894"/>
      <c r="E549" s="859"/>
      <c r="F549" s="859"/>
      <c r="G549" s="895"/>
      <c r="H549" s="896"/>
      <c r="I549" s="895"/>
      <c r="J549" s="895"/>
      <c r="K549" s="895"/>
      <c r="L549" s="895"/>
      <c r="M549" s="897"/>
      <c r="N549" s="898"/>
      <c r="O549" s="898"/>
      <c r="P549" s="619"/>
    </row>
    <row r="550" spans="1:16" s="685" customFormat="1" x14ac:dyDescent="0.2">
      <c r="A550" s="97"/>
      <c r="B550" s="893"/>
      <c r="C550" s="894"/>
      <c r="D550" s="894"/>
      <c r="E550" s="859"/>
      <c r="F550" s="859"/>
      <c r="G550" s="895"/>
      <c r="H550" s="896"/>
      <c r="I550" s="895"/>
      <c r="J550" s="895"/>
      <c r="K550" s="895"/>
      <c r="L550" s="895"/>
      <c r="M550" s="897"/>
      <c r="N550" s="898"/>
      <c r="O550" s="898"/>
      <c r="P550" s="619"/>
    </row>
    <row r="551" spans="1:16" s="685" customFormat="1" x14ac:dyDescent="0.2">
      <c r="A551" s="97"/>
      <c r="B551" s="893"/>
      <c r="C551" s="894"/>
      <c r="D551" s="894"/>
      <c r="E551" s="859"/>
      <c r="F551" s="859"/>
      <c r="G551" s="895"/>
      <c r="H551" s="896"/>
      <c r="I551" s="895"/>
      <c r="J551" s="895"/>
      <c r="K551" s="895"/>
      <c r="L551" s="895"/>
      <c r="M551" s="897"/>
      <c r="N551" s="898"/>
      <c r="O551" s="898"/>
      <c r="P551" s="619"/>
    </row>
    <row r="552" spans="1:16" s="685" customFormat="1" x14ac:dyDescent="0.2">
      <c r="A552" s="97"/>
      <c r="B552" s="893"/>
      <c r="C552" s="894"/>
      <c r="D552" s="894"/>
      <c r="E552" s="859"/>
      <c r="F552" s="859"/>
      <c r="G552" s="895"/>
      <c r="H552" s="896"/>
      <c r="I552" s="895"/>
      <c r="J552" s="895"/>
      <c r="K552" s="895"/>
      <c r="L552" s="895"/>
      <c r="M552" s="897"/>
      <c r="N552" s="898"/>
      <c r="O552" s="898"/>
      <c r="P552" s="619"/>
    </row>
    <row r="553" spans="1:16" s="685" customFormat="1" x14ac:dyDescent="0.2">
      <c r="A553" s="97"/>
      <c r="B553" s="893"/>
      <c r="C553" s="894"/>
      <c r="D553" s="894"/>
      <c r="E553" s="859"/>
      <c r="F553" s="859"/>
      <c r="G553" s="895"/>
      <c r="H553" s="896"/>
      <c r="I553" s="895"/>
      <c r="J553" s="895"/>
      <c r="K553" s="895"/>
      <c r="L553" s="895"/>
      <c r="M553" s="897"/>
      <c r="N553" s="898"/>
      <c r="O553" s="898"/>
      <c r="P553" s="619"/>
    </row>
    <row r="554" spans="1:16" s="685" customFormat="1" x14ac:dyDescent="0.2">
      <c r="A554" s="97"/>
      <c r="B554" s="893"/>
      <c r="C554" s="894"/>
      <c r="D554" s="894"/>
      <c r="E554" s="859"/>
      <c r="F554" s="859"/>
      <c r="G554" s="895"/>
      <c r="H554" s="896"/>
      <c r="I554" s="895"/>
      <c r="J554" s="895"/>
      <c r="K554" s="895"/>
      <c r="L554" s="895"/>
      <c r="M554" s="897"/>
      <c r="N554" s="898"/>
      <c r="O554" s="898"/>
      <c r="P554" s="619"/>
    </row>
    <row r="555" spans="1:16" s="685" customFormat="1" x14ac:dyDescent="0.2">
      <c r="A555" s="97"/>
      <c r="B555" s="893"/>
      <c r="C555" s="894"/>
      <c r="D555" s="894"/>
      <c r="E555" s="859"/>
      <c r="F555" s="859"/>
      <c r="G555" s="895"/>
      <c r="H555" s="896"/>
      <c r="I555" s="895"/>
      <c r="J555" s="895"/>
      <c r="K555" s="895"/>
      <c r="L555" s="895"/>
      <c r="M555" s="897"/>
      <c r="N555" s="898"/>
      <c r="O555" s="898"/>
      <c r="P555" s="619"/>
    </row>
    <row r="556" spans="1:16" s="685" customFormat="1" x14ac:dyDescent="0.2">
      <c r="A556" s="97"/>
      <c r="B556" s="893"/>
      <c r="C556" s="894"/>
      <c r="D556" s="894"/>
      <c r="E556" s="859"/>
      <c r="F556" s="859"/>
      <c r="G556" s="895"/>
      <c r="H556" s="896"/>
      <c r="I556" s="895"/>
      <c r="J556" s="895"/>
      <c r="K556" s="895"/>
      <c r="L556" s="895"/>
      <c r="M556" s="897"/>
      <c r="N556" s="898"/>
      <c r="O556" s="898"/>
      <c r="P556" s="619"/>
    </row>
    <row r="557" spans="1:16" s="685" customFormat="1" x14ac:dyDescent="0.2">
      <c r="A557" s="97"/>
      <c r="B557" s="893"/>
      <c r="C557" s="894"/>
      <c r="D557" s="894"/>
      <c r="E557" s="859"/>
      <c r="F557" s="859"/>
      <c r="G557" s="895"/>
      <c r="H557" s="896"/>
      <c r="I557" s="895"/>
      <c r="J557" s="895"/>
      <c r="K557" s="895"/>
      <c r="L557" s="895"/>
      <c r="M557" s="897"/>
      <c r="N557" s="898"/>
      <c r="O557" s="898"/>
      <c r="P557" s="619"/>
    </row>
    <row r="558" spans="1:16" s="685" customFormat="1" x14ac:dyDescent="0.2">
      <c r="A558" s="97"/>
      <c r="B558" s="893"/>
      <c r="C558" s="894"/>
      <c r="D558" s="894"/>
      <c r="E558" s="859"/>
      <c r="F558" s="859"/>
      <c r="G558" s="895"/>
      <c r="H558" s="896"/>
      <c r="I558" s="895"/>
      <c r="J558" s="895"/>
      <c r="K558" s="895"/>
      <c r="L558" s="895"/>
      <c r="M558" s="897"/>
      <c r="N558" s="898"/>
      <c r="O558" s="898"/>
      <c r="P558" s="619"/>
    </row>
    <row r="559" spans="1:16" s="685" customFormat="1" x14ac:dyDescent="0.2">
      <c r="A559" s="97"/>
      <c r="B559" s="893"/>
      <c r="C559" s="894"/>
      <c r="D559" s="894"/>
      <c r="E559" s="859"/>
      <c r="F559" s="859"/>
      <c r="G559" s="895"/>
      <c r="H559" s="896"/>
      <c r="I559" s="895"/>
      <c r="J559" s="895"/>
      <c r="K559" s="895"/>
      <c r="L559" s="895"/>
      <c r="M559" s="897"/>
      <c r="N559" s="898"/>
      <c r="O559" s="898"/>
      <c r="P559" s="619"/>
    </row>
    <row r="560" spans="1:16" s="685" customFormat="1" x14ac:dyDescent="0.2">
      <c r="A560" s="97"/>
      <c r="B560" s="893"/>
      <c r="C560" s="894"/>
      <c r="D560" s="894"/>
      <c r="E560" s="859"/>
      <c r="F560" s="859"/>
      <c r="G560" s="895"/>
      <c r="H560" s="896"/>
      <c r="I560" s="895"/>
      <c r="J560" s="895"/>
      <c r="K560" s="895"/>
      <c r="L560" s="895"/>
      <c r="M560" s="897"/>
      <c r="N560" s="898"/>
      <c r="O560" s="898"/>
      <c r="P560" s="619"/>
    </row>
    <row r="561" spans="1:16" s="685" customFormat="1" x14ac:dyDescent="0.2">
      <c r="A561" s="97"/>
      <c r="B561" s="893"/>
      <c r="C561" s="894"/>
      <c r="D561" s="894"/>
      <c r="E561" s="859"/>
      <c r="F561" s="859"/>
      <c r="G561" s="895"/>
      <c r="H561" s="896"/>
      <c r="I561" s="895"/>
      <c r="J561" s="895"/>
      <c r="K561" s="895"/>
      <c r="L561" s="895"/>
      <c r="M561" s="897"/>
      <c r="N561" s="898"/>
      <c r="O561" s="898"/>
      <c r="P561" s="619"/>
    </row>
    <row r="562" spans="1:16" s="685" customFormat="1" x14ac:dyDescent="0.2">
      <c r="A562" s="97"/>
      <c r="B562" s="893"/>
      <c r="C562" s="894"/>
      <c r="D562" s="894"/>
      <c r="E562" s="859"/>
      <c r="F562" s="859"/>
      <c r="G562" s="895"/>
      <c r="H562" s="896"/>
      <c r="I562" s="895"/>
      <c r="J562" s="895"/>
      <c r="K562" s="895"/>
      <c r="L562" s="895"/>
      <c r="M562" s="897"/>
      <c r="N562" s="898"/>
      <c r="O562" s="898"/>
      <c r="P562" s="619"/>
    </row>
    <row r="563" spans="1:16" s="685" customFormat="1" x14ac:dyDescent="0.2">
      <c r="A563" s="97"/>
      <c r="B563" s="893"/>
      <c r="C563" s="894"/>
      <c r="D563" s="894"/>
      <c r="E563" s="859"/>
      <c r="F563" s="859"/>
      <c r="G563" s="895"/>
      <c r="H563" s="896"/>
      <c r="I563" s="895"/>
      <c r="J563" s="895"/>
      <c r="K563" s="895"/>
      <c r="L563" s="895"/>
      <c r="M563" s="897"/>
      <c r="N563" s="898"/>
      <c r="O563" s="898"/>
      <c r="P563" s="619"/>
    </row>
    <row r="564" spans="1:16" s="685" customFormat="1" x14ac:dyDescent="0.2">
      <c r="A564" s="97"/>
      <c r="B564" s="893"/>
      <c r="C564" s="894"/>
      <c r="D564" s="894"/>
      <c r="E564" s="859"/>
      <c r="F564" s="859"/>
      <c r="G564" s="895"/>
      <c r="H564" s="896"/>
      <c r="I564" s="895"/>
      <c r="J564" s="895"/>
      <c r="K564" s="895"/>
      <c r="L564" s="895"/>
      <c r="M564" s="897"/>
      <c r="N564" s="898"/>
      <c r="O564" s="898"/>
      <c r="P564" s="619"/>
    </row>
    <row r="565" spans="1:16" s="685" customFormat="1" x14ac:dyDescent="0.2">
      <c r="A565" s="97"/>
      <c r="B565" s="893"/>
      <c r="C565" s="894"/>
      <c r="D565" s="894"/>
      <c r="E565" s="859"/>
      <c r="F565" s="859"/>
      <c r="G565" s="895"/>
      <c r="H565" s="896"/>
      <c r="I565" s="895"/>
      <c r="J565" s="895"/>
      <c r="K565" s="895"/>
      <c r="L565" s="895"/>
      <c r="M565" s="897"/>
      <c r="N565" s="898"/>
      <c r="O565" s="898"/>
      <c r="P565" s="619"/>
    </row>
    <row r="566" spans="1:16" s="685" customFormat="1" x14ac:dyDescent="0.2">
      <c r="A566" s="97"/>
      <c r="B566" s="893"/>
      <c r="C566" s="894"/>
      <c r="D566" s="894"/>
      <c r="E566" s="859"/>
      <c r="F566" s="859"/>
      <c r="G566" s="895"/>
      <c r="H566" s="896"/>
      <c r="I566" s="895"/>
      <c r="J566" s="895"/>
      <c r="K566" s="895"/>
      <c r="L566" s="895"/>
      <c r="M566" s="897"/>
      <c r="N566" s="898"/>
      <c r="O566" s="898"/>
      <c r="P566" s="619"/>
    </row>
    <row r="567" spans="1:16" s="685" customFormat="1" x14ac:dyDescent="0.2">
      <c r="A567" s="97"/>
      <c r="B567" s="893"/>
      <c r="C567" s="894"/>
      <c r="D567" s="894"/>
      <c r="E567" s="859"/>
      <c r="F567" s="859"/>
      <c r="G567" s="895"/>
      <c r="H567" s="896"/>
      <c r="I567" s="895"/>
      <c r="J567" s="895"/>
      <c r="K567" s="895"/>
      <c r="L567" s="895"/>
      <c r="M567" s="897"/>
      <c r="N567" s="898"/>
      <c r="O567" s="898"/>
      <c r="P567" s="619"/>
    </row>
    <row r="568" spans="1:16" s="685" customFormat="1" x14ac:dyDescent="0.2">
      <c r="A568" s="97"/>
      <c r="B568" s="893"/>
      <c r="C568" s="894"/>
      <c r="D568" s="894"/>
      <c r="E568" s="859"/>
      <c r="F568" s="859"/>
      <c r="G568" s="895"/>
      <c r="H568" s="896"/>
      <c r="I568" s="895"/>
      <c r="J568" s="895"/>
      <c r="K568" s="895"/>
      <c r="L568" s="895"/>
      <c r="M568" s="897"/>
      <c r="N568" s="898"/>
      <c r="O568" s="898"/>
      <c r="P568" s="619"/>
    </row>
    <row r="569" spans="1:16" s="685" customFormat="1" x14ac:dyDescent="0.2">
      <c r="A569" s="97"/>
      <c r="B569" s="893"/>
      <c r="C569" s="894"/>
      <c r="D569" s="894"/>
      <c r="E569" s="859"/>
      <c r="F569" s="859"/>
      <c r="G569" s="895"/>
      <c r="H569" s="896"/>
      <c r="I569" s="895"/>
      <c r="J569" s="895"/>
      <c r="K569" s="895"/>
      <c r="L569" s="895"/>
      <c r="M569" s="897"/>
      <c r="N569" s="898"/>
      <c r="O569" s="898"/>
      <c r="P569" s="619"/>
    </row>
    <row r="570" spans="1:16" s="685" customFormat="1" x14ac:dyDescent="0.2">
      <c r="A570" s="97"/>
      <c r="B570" s="893"/>
      <c r="C570" s="894"/>
      <c r="D570" s="894"/>
      <c r="E570" s="859"/>
      <c r="F570" s="859"/>
      <c r="G570" s="895"/>
      <c r="H570" s="896"/>
      <c r="I570" s="895"/>
      <c r="J570" s="895"/>
      <c r="K570" s="895"/>
      <c r="L570" s="895"/>
      <c r="M570" s="897"/>
      <c r="N570" s="898"/>
      <c r="O570" s="898"/>
      <c r="P570" s="619"/>
    </row>
    <row r="571" spans="1:16" s="685" customFormat="1" x14ac:dyDescent="0.2">
      <c r="A571" s="97"/>
      <c r="B571" s="893"/>
      <c r="C571" s="894"/>
      <c r="D571" s="894"/>
      <c r="E571" s="859"/>
      <c r="F571" s="859"/>
      <c r="G571" s="895"/>
      <c r="H571" s="896"/>
      <c r="I571" s="895"/>
      <c r="J571" s="895"/>
      <c r="K571" s="895"/>
      <c r="L571" s="895"/>
      <c r="M571" s="897"/>
      <c r="N571" s="898"/>
      <c r="O571" s="898"/>
      <c r="P571" s="619"/>
    </row>
    <row r="572" spans="1:16" s="685" customFormat="1" x14ac:dyDescent="0.2">
      <c r="A572" s="97"/>
      <c r="B572" s="893"/>
      <c r="C572" s="894"/>
      <c r="D572" s="894"/>
      <c r="E572" s="859"/>
      <c r="F572" s="859"/>
      <c r="G572" s="895"/>
      <c r="H572" s="896"/>
      <c r="I572" s="895"/>
      <c r="J572" s="895"/>
      <c r="K572" s="895"/>
      <c r="L572" s="895"/>
      <c r="M572" s="897"/>
      <c r="N572" s="898"/>
      <c r="O572" s="898"/>
      <c r="P572" s="619"/>
    </row>
    <row r="573" spans="1:16" s="685" customFormat="1" x14ac:dyDescent="0.2">
      <c r="A573" s="97"/>
      <c r="B573" s="893"/>
      <c r="C573" s="894"/>
      <c r="D573" s="894"/>
      <c r="E573" s="859"/>
      <c r="F573" s="859"/>
      <c r="G573" s="895"/>
      <c r="H573" s="896"/>
      <c r="I573" s="895"/>
      <c r="J573" s="895"/>
      <c r="K573" s="895"/>
      <c r="L573" s="895"/>
      <c r="M573" s="897"/>
      <c r="N573" s="898"/>
      <c r="O573" s="898"/>
      <c r="P573" s="619"/>
    </row>
    <row r="574" spans="1:16" s="685" customFormat="1" x14ac:dyDescent="0.2">
      <c r="A574" s="97"/>
      <c r="B574" s="893"/>
      <c r="C574" s="894"/>
      <c r="D574" s="894"/>
      <c r="E574" s="859"/>
      <c r="F574" s="859"/>
      <c r="G574" s="895"/>
      <c r="H574" s="896"/>
      <c r="I574" s="895"/>
      <c r="J574" s="895"/>
      <c r="K574" s="895"/>
      <c r="L574" s="895"/>
      <c r="M574" s="897"/>
      <c r="N574" s="898"/>
      <c r="O574" s="898"/>
      <c r="P574" s="619"/>
    </row>
    <row r="575" spans="1:16" s="685" customFormat="1" x14ac:dyDescent="0.2">
      <c r="A575" s="97"/>
      <c r="B575" s="893"/>
      <c r="C575" s="894"/>
      <c r="D575" s="894"/>
      <c r="E575" s="859"/>
      <c r="F575" s="859"/>
      <c r="G575" s="895"/>
      <c r="H575" s="896"/>
      <c r="I575" s="895"/>
      <c r="J575" s="895"/>
      <c r="K575" s="895"/>
      <c r="L575" s="895"/>
      <c r="M575" s="897"/>
      <c r="N575" s="898"/>
      <c r="O575" s="898"/>
      <c r="P575" s="619"/>
    </row>
    <row r="576" spans="1:16" s="685" customFormat="1" x14ac:dyDescent="0.2">
      <c r="A576" s="97"/>
      <c r="B576" s="893"/>
      <c r="C576" s="894"/>
      <c r="D576" s="894"/>
      <c r="E576" s="859"/>
      <c r="F576" s="859"/>
      <c r="G576" s="895"/>
      <c r="H576" s="896"/>
      <c r="I576" s="895"/>
      <c r="J576" s="895"/>
      <c r="K576" s="895"/>
      <c r="L576" s="895"/>
      <c r="M576" s="897"/>
      <c r="N576" s="898"/>
      <c r="O576" s="898"/>
      <c r="P576" s="619"/>
    </row>
    <row r="577" spans="1:16" s="685" customFormat="1" x14ac:dyDescent="0.2">
      <c r="A577" s="97"/>
      <c r="B577" s="893"/>
      <c r="C577" s="894"/>
      <c r="D577" s="894"/>
      <c r="E577" s="859"/>
      <c r="F577" s="859"/>
      <c r="G577" s="895"/>
      <c r="H577" s="896"/>
      <c r="I577" s="895"/>
      <c r="J577" s="895"/>
      <c r="K577" s="895"/>
      <c r="L577" s="895"/>
      <c r="M577" s="897"/>
      <c r="N577" s="898"/>
      <c r="O577" s="898"/>
      <c r="P577" s="619"/>
    </row>
    <row r="578" spans="1:16" s="685" customFormat="1" x14ac:dyDescent="0.2">
      <c r="A578" s="97"/>
      <c r="B578" s="893"/>
      <c r="C578" s="894"/>
      <c r="D578" s="894"/>
      <c r="E578" s="859"/>
      <c r="F578" s="859"/>
      <c r="G578" s="895"/>
      <c r="H578" s="896"/>
      <c r="I578" s="895"/>
      <c r="J578" s="895"/>
      <c r="K578" s="895"/>
      <c r="L578" s="895"/>
      <c r="M578" s="897"/>
      <c r="N578" s="898"/>
      <c r="O578" s="898"/>
      <c r="P578" s="619"/>
    </row>
    <row r="579" spans="1:16" s="685" customFormat="1" x14ac:dyDescent="0.2">
      <c r="A579" s="97"/>
      <c r="B579" s="893"/>
      <c r="C579" s="894"/>
      <c r="D579" s="894"/>
      <c r="E579" s="859"/>
      <c r="F579" s="859"/>
      <c r="G579" s="895"/>
      <c r="H579" s="896"/>
      <c r="I579" s="895"/>
      <c r="J579" s="895"/>
      <c r="K579" s="895"/>
      <c r="L579" s="895"/>
      <c r="M579" s="897"/>
      <c r="N579" s="898"/>
      <c r="O579" s="898"/>
      <c r="P579" s="619"/>
    </row>
    <row r="580" spans="1:16" s="685" customFormat="1" x14ac:dyDescent="0.2">
      <c r="A580" s="97"/>
      <c r="B580" s="893"/>
      <c r="C580" s="894"/>
      <c r="D580" s="894"/>
      <c r="E580" s="859"/>
      <c r="F580" s="859"/>
      <c r="G580" s="895"/>
      <c r="H580" s="896"/>
      <c r="I580" s="895"/>
      <c r="J580" s="895"/>
      <c r="K580" s="895"/>
      <c r="L580" s="895"/>
      <c r="M580" s="897"/>
      <c r="N580" s="898"/>
      <c r="O580" s="898"/>
      <c r="P580" s="619"/>
    </row>
    <row r="581" spans="1:16" s="685" customFormat="1" x14ac:dyDescent="0.2">
      <c r="A581" s="97"/>
      <c r="B581" s="893"/>
      <c r="C581" s="894"/>
      <c r="D581" s="894"/>
      <c r="E581" s="859"/>
      <c r="F581" s="859"/>
      <c r="G581" s="895"/>
      <c r="H581" s="896"/>
      <c r="I581" s="895"/>
      <c r="J581" s="895"/>
      <c r="K581" s="895"/>
      <c r="L581" s="895"/>
      <c r="M581" s="897"/>
      <c r="N581" s="898"/>
      <c r="O581" s="898"/>
      <c r="P581" s="619"/>
    </row>
    <row r="582" spans="1:16" s="685" customFormat="1" x14ac:dyDescent="0.2">
      <c r="A582" s="97"/>
      <c r="B582" s="893"/>
      <c r="C582" s="894"/>
      <c r="D582" s="894"/>
      <c r="E582" s="859"/>
      <c r="F582" s="859"/>
      <c r="G582" s="895"/>
      <c r="H582" s="896"/>
      <c r="I582" s="895"/>
      <c r="J582" s="895"/>
      <c r="K582" s="895"/>
      <c r="L582" s="895"/>
      <c r="M582" s="897"/>
      <c r="N582" s="898"/>
      <c r="O582" s="898"/>
      <c r="P582" s="619"/>
    </row>
    <row r="583" spans="1:16" s="685" customFormat="1" x14ac:dyDescent="0.2">
      <c r="A583" s="97"/>
      <c r="B583" s="893"/>
      <c r="C583" s="894"/>
      <c r="D583" s="894"/>
      <c r="E583" s="859"/>
      <c r="F583" s="859"/>
      <c r="G583" s="895"/>
      <c r="H583" s="896"/>
      <c r="I583" s="895"/>
      <c r="J583" s="895"/>
      <c r="K583" s="895"/>
      <c r="L583" s="895"/>
      <c r="M583" s="897"/>
      <c r="N583" s="898"/>
      <c r="O583" s="898"/>
      <c r="P583" s="619"/>
    </row>
    <row r="584" spans="1:16" s="685" customFormat="1" x14ac:dyDescent="0.2">
      <c r="A584" s="97"/>
      <c r="B584" s="893"/>
      <c r="C584" s="894"/>
      <c r="D584" s="894"/>
      <c r="E584" s="859"/>
      <c r="F584" s="859"/>
      <c r="G584" s="895"/>
      <c r="H584" s="896"/>
      <c r="I584" s="895"/>
      <c r="J584" s="895"/>
      <c r="K584" s="895"/>
      <c r="L584" s="895"/>
      <c r="M584" s="897"/>
      <c r="N584" s="898"/>
      <c r="O584" s="898"/>
      <c r="P584" s="619"/>
    </row>
    <row r="585" spans="1:16" s="685" customFormat="1" x14ac:dyDescent="0.2">
      <c r="A585" s="97"/>
      <c r="B585" s="893"/>
      <c r="C585" s="894"/>
      <c r="D585" s="894"/>
      <c r="E585" s="859"/>
      <c r="F585" s="859"/>
      <c r="G585" s="895"/>
      <c r="H585" s="896"/>
      <c r="I585" s="895"/>
      <c r="J585" s="895"/>
      <c r="K585" s="895"/>
      <c r="L585" s="895"/>
      <c r="M585" s="897"/>
      <c r="N585" s="898"/>
      <c r="O585" s="898"/>
      <c r="P585" s="619"/>
    </row>
    <row r="586" spans="1:16" s="685" customFormat="1" x14ac:dyDescent="0.2">
      <c r="A586" s="97"/>
      <c r="B586" s="893"/>
      <c r="C586" s="894"/>
      <c r="D586" s="894"/>
      <c r="E586" s="859"/>
      <c r="F586" s="859"/>
      <c r="G586" s="895"/>
      <c r="H586" s="896"/>
      <c r="I586" s="895"/>
      <c r="J586" s="895"/>
      <c r="K586" s="895"/>
      <c r="L586" s="895"/>
      <c r="M586" s="897"/>
      <c r="N586" s="898"/>
      <c r="O586" s="898"/>
      <c r="P586" s="619"/>
    </row>
    <row r="587" spans="1:16" s="685" customFormat="1" x14ac:dyDescent="0.2">
      <c r="A587" s="97"/>
      <c r="B587" s="893"/>
      <c r="C587" s="894"/>
      <c r="D587" s="894"/>
      <c r="E587" s="859"/>
      <c r="F587" s="859"/>
      <c r="G587" s="895"/>
      <c r="H587" s="896"/>
      <c r="I587" s="895"/>
      <c r="J587" s="895"/>
      <c r="K587" s="895"/>
      <c r="L587" s="895"/>
      <c r="M587" s="897"/>
      <c r="N587" s="898"/>
      <c r="O587" s="898"/>
      <c r="P587" s="619"/>
    </row>
    <row r="588" spans="1:16" s="685" customFormat="1" x14ac:dyDescent="0.2">
      <c r="A588" s="97"/>
      <c r="B588" s="893"/>
      <c r="C588" s="894"/>
      <c r="D588" s="894"/>
      <c r="E588" s="859"/>
      <c r="F588" s="859"/>
      <c r="G588" s="895"/>
      <c r="H588" s="896"/>
      <c r="I588" s="895"/>
      <c r="J588" s="895"/>
      <c r="K588" s="895"/>
      <c r="L588" s="895"/>
      <c r="M588" s="897"/>
      <c r="N588" s="898"/>
      <c r="O588" s="898"/>
      <c r="P588" s="619"/>
    </row>
    <row r="589" spans="1:16" s="685" customFormat="1" x14ac:dyDescent="0.2">
      <c r="A589" s="97"/>
      <c r="B589" s="893"/>
      <c r="C589" s="894"/>
      <c r="D589" s="894"/>
      <c r="E589" s="859"/>
      <c r="F589" s="859"/>
      <c r="G589" s="895"/>
      <c r="H589" s="896"/>
      <c r="I589" s="895"/>
      <c r="J589" s="895"/>
      <c r="K589" s="895"/>
      <c r="L589" s="895"/>
      <c r="M589" s="897"/>
      <c r="N589" s="898"/>
      <c r="O589" s="898"/>
      <c r="P589" s="619"/>
    </row>
    <row r="590" spans="1:16" s="685" customFormat="1" x14ac:dyDescent="0.2">
      <c r="A590" s="97"/>
      <c r="B590" s="893"/>
      <c r="C590" s="894"/>
      <c r="D590" s="894"/>
      <c r="E590" s="859"/>
      <c r="F590" s="859"/>
      <c r="G590" s="895"/>
      <c r="H590" s="896"/>
      <c r="I590" s="895"/>
      <c r="J590" s="895"/>
      <c r="K590" s="895"/>
      <c r="L590" s="895"/>
      <c r="M590" s="897"/>
      <c r="N590" s="898"/>
      <c r="O590" s="898"/>
      <c r="P590" s="619"/>
    </row>
    <row r="591" spans="1:16" s="685" customFormat="1" x14ac:dyDescent="0.2">
      <c r="A591" s="97"/>
      <c r="B591" s="893"/>
      <c r="C591" s="894"/>
      <c r="D591" s="894"/>
      <c r="E591" s="859"/>
      <c r="F591" s="859"/>
      <c r="G591" s="895"/>
      <c r="H591" s="896"/>
      <c r="I591" s="895"/>
      <c r="J591" s="895"/>
      <c r="K591" s="895"/>
      <c r="L591" s="895"/>
      <c r="M591" s="897"/>
      <c r="N591" s="898"/>
      <c r="O591" s="898"/>
      <c r="P591" s="619"/>
    </row>
    <row r="592" spans="1:16" s="685" customFormat="1" x14ac:dyDescent="0.2">
      <c r="A592" s="97"/>
      <c r="B592" s="893"/>
      <c r="C592" s="894"/>
      <c r="D592" s="894"/>
      <c r="E592" s="859"/>
      <c r="F592" s="859"/>
      <c r="G592" s="895"/>
      <c r="H592" s="896"/>
      <c r="I592" s="895"/>
      <c r="J592" s="895"/>
      <c r="K592" s="895"/>
      <c r="L592" s="895"/>
      <c r="M592" s="897"/>
      <c r="N592" s="898"/>
      <c r="O592" s="898"/>
      <c r="P592" s="619"/>
    </row>
    <row r="593" spans="1:16" s="685" customFormat="1" x14ac:dyDescent="0.2">
      <c r="A593" s="97"/>
      <c r="B593" s="893"/>
      <c r="C593" s="894"/>
      <c r="D593" s="894"/>
      <c r="E593" s="859"/>
      <c r="F593" s="859"/>
      <c r="G593" s="895"/>
      <c r="H593" s="896"/>
      <c r="I593" s="895"/>
      <c r="J593" s="895"/>
      <c r="K593" s="895"/>
      <c r="L593" s="895"/>
      <c r="M593" s="897"/>
      <c r="N593" s="898"/>
      <c r="O593" s="898"/>
      <c r="P593" s="619"/>
    </row>
    <row r="594" spans="1:16" s="685" customFormat="1" x14ac:dyDescent="0.2">
      <c r="A594" s="97"/>
      <c r="B594" s="893"/>
      <c r="C594" s="894"/>
      <c r="D594" s="894"/>
      <c r="E594" s="859"/>
      <c r="F594" s="859"/>
      <c r="G594" s="895"/>
      <c r="H594" s="896"/>
      <c r="I594" s="895"/>
      <c r="J594" s="895"/>
      <c r="K594" s="895"/>
      <c r="L594" s="895"/>
      <c r="M594" s="897"/>
      <c r="N594" s="898"/>
      <c r="O594" s="898"/>
      <c r="P594" s="619"/>
    </row>
    <row r="595" spans="1:16" s="685" customFormat="1" x14ac:dyDescent="0.2">
      <c r="A595" s="97"/>
      <c r="B595" s="893"/>
      <c r="C595" s="894"/>
      <c r="D595" s="894"/>
      <c r="E595" s="859"/>
      <c r="F595" s="859"/>
      <c r="G595" s="895"/>
      <c r="H595" s="896"/>
      <c r="I595" s="895"/>
      <c r="J595" s="895"/>
      <c r="K595" s="895"/>
      <c r="L595" s="895"/>
      <c r="M595" s="897"/>
      <c r="N595" s="898"/>
      <c r="O595" s="898"/>
      <c r="P595" s="619"/>
    </row>
    <row r="596" spans="1:16" s="685" customFormat="1" x14ac:dyDescent="0.2">
      <c r="A596" s="97"/>
      <c r="B596" s="893"/>
      <c r="C596" s="894"/>
      <c r="D596" s="894"/>
      <c r="E596" s="859"/>
      <c r="F596" s="859"/>
      <c r="G596" s="895"/>
      <c r="H596" s="896"/>
      <c r="I596" s="895"/>
      <c r="J596" s="895"/>
      <c r="K596" s="895"/>
      <c r="L596" s="895"/>
      <c r="M596" s="897"/>
      <c r="N596" s="898"/>
      <c r="O596" s="898"/>
      <c r="P596" s="619"/>
    </row>
    <row r="597" spans="1:16" s="685" customFormat="1" x14ac:dyDescent="0.2">
      <c r="A597" s="97"/>
      <c r="B597" s="893"/>
      <c r="C597" s="894"/>
      <c r="D597" s="894"/>
      <c r="E597" s="859"/>
      <c r="F597" s="859"/>
      <c r="G597" s="895"/>
      <c r="H597" s="896"/>
      <c r="I597" s="895"/>
      <c r="J597" s="895"/>
      <c r="K597" s="895"/>
      <c r="L597" s="895"/>
      <c r="M597" s="897"/>
      <c r="N597" s="898"/>
      <c r="O597" s="898"/>
      <c r="P597" s="619"/>
    </row>
    <row r="598" spans="1:16" s="685" customFormat="1" x14ac:dyDescent="0.2">
      <c r="A598" s="97"/>
      <c r="B598" s="893"/>
      <c r="C598" s="894"/>
      <c r="D598" s="894"/>
      <c r="E598" s="859"/>
      <c r="F598" s="859"/>
      <c r="G598" s="895"/>
      <c r="H598" s="896"/>
      <c r="I598" s="895"/>
      <c r="J598" s="895"/>
      <c r="K598" s="895"/>
      <c r="L598" s="895"/>
      <c r="M598" s="897"/>
      <c r="N598" s="898"/>
      <c r="O598" s="898"/>
      <c r="P598" s="619"/>
    </row>
    <row r="599" spans="1:16" s="685" customFormat="1" x14ac:dyDescent="0.2">
      <c r="A599" s="97"/>
      <c r="B599" s="893"/>
      <c r="C599" s="894"/>
      <c r="D599" s="894"/>
      <c r="E599" s="859"/>
      <c r="F599" s="859"/>
      <c r="G599" s="895"/>
      <c r="H599" s="896"/>
      <c r="I599" s="895"/>
      <c r="J599" s="895"/>
      <c r="K599" s="895"/>
      <c r="L599" s="895"/>
      <c r="M599" s="897"/>
      <c r="N599" s="898"/>
      <c r="O599" s="898"/>
      <c r="P599" s="619"/>
    </row>
    <row r="600" spans="1:16" s="685" customFormat="1" x14ac:dyDescent="0.2">
      <c r="A600" s="97"/>
      <c r="B600" s="893"/>
      <c r="C600" s="894"/>
      <c r="D600" s="894"/>
      <c r="E600" s="859"/>
      <c r="F600" s="859"/>
      <c r="G600" s="895"/>
      <c r="H600" s="896"/>
      <c r="I600" s="895"/>
      <c r="J600" s="895"/>
      <c r="K600" s="895"/>
      <c r="L600" s="895"/>
      <c r="M600" s="897"/>
      <c r="N600" s="898"/>
      <c r="O600" s="898"/>
      <c r="P600" s="619"/>
    </row>
    <row r="601" spans="1:16" s="685" customFormat="1" x14ac:dyDescent="0.2">
      <c r="A601" s="97"/>
      <c r="B601" s="893"/>
      <c r="C601" s="894"/>
      <c r="D601" s="894"/>
      <c r="E601" s="859"/>
      <c r="F601" s="859"/>
      <c r="G601" s="895"/>
      <c r="H601" s="896"/>
      <c r="I601" s="895"/>
      <c r="J601" s="895"/>
      <c r="K601" s="895"/>
      <c r="L601" s="895"/>
      <c r="M601" s="897"/>
      <c r="N601" s="898"/>
      <c r="O601" s="898"/>
      <c r="P601" s="619"/>
    </row>
    <row r="602" spans="1:16" s="685" customFormat="1" x14ac:dyDescent="0.2">
      <c r="A602" s="97"/>
      <c r="B602" s="893"/>
      <c r="C602" s="894"/>
      <c r="D602" s="894"/>
      <c r="E602" s="859"/>
      <c r="F602" s="859"/>
      <c r="G602" s="895"/>
      <c r="H602" s="896"/>
      <c r="I602" s="895"/>
      <c r="J602" s="895"/>
      <c r="K602" s="895"/>
      <c r="L602" s="895"/>
      <c r="M602" s="897"/>
      <c r="N602" s="898"/>
      <c r="O602" s="898"/>
      <c r="P602" s="619"/>
    </row>
    <row r="603" spans="1:16" s="685" customFormat="1" x14ac:dyDescent="0.2">
      <c r="A603" s="97"/>
      <c r="B603" s="893"/>
      <c r="C603" s="894"/>
      <c r="D603" s="894"/>
      <c r="E603" s="859"/>
      <c r="F603" s="859"/>
      <c r="G603" s="895"/>
      <c r="H603" s="896"/>
      <c r="I603" s="895"/>
      <c r="J603" s="895"/>
      <c r="K603" s="895"/>
      <c r="L603" s="895"/>
      <c r="M603" s="897"/>
      <c r="N603" s="898"/>
      <c r="O603" s="898"/>
      <c r="P603" s="619"/>
    </row>
    <row r="604" spans="1:16" s="685" customFormat="1" x14ac:dyDescent="0.2">
      <c r="A604" s="97"/>
      <c r="B604" s="893"/>
      <c r="C604" s="894"/>
      <c r="D604" s="894"/>
      <c r="E604" s="859"/>
      <c r="F604" s="859"/>
      <c r="G604" s="895"/>
      <c r="H604" s="896"/>
      <c r="I604" s="895"/>
      <c r="J604" s="895"/>
      <c r="K604" s="895"/>
      <c r="L604" s="895"/>
      <c r="M604" s="897"/>
      <c r="N604" s="898"/>
      <c r="O604" s="898"/>
      <c r="P604" s="619"/>
    </row>
    <row r="605" spans="1:16" s="685" customFormat="1" x14ac:dyDescent="0.2">
      <c r="A605" s="97"/>
      <c r="B605" s="893"/>
      <c r="C605" s="894"/>
      <c r="D605" s="894"/>
      <c r="E605" s="859"/>
      <c r="F605" s="859"/>
      <c r="G605" s="895"/>
      <c r="H605" s="896"/>
      <c r="I605" s="895"/>
      <c r="J605" s="895"/>
      <c r="K605" s="895"/>
      <c r="L605" s="895"/>
      <c r="M605" s="897"/>
      <c r="N605" s="898"/>
      <c r="O605" s="898"/>
      <c r="P605" s="619"/>
    </row>
    <row r="606" spans="1:16" s="685" customFormat="1" x14ac:dyDescent="0.2">
      <c r="A606" s="97"/>
      <c r="B606" s="893"/>
      <c r="C606" s="894"/>
      <c r="D606" s="894"/>
      <c r="E606" s="859"/>
      <c r="F606" s="859"/>
      <c r="G606" s="895"/>
      <c r="H606" s="896"/>
      <c r="I606" s="895"/>
      <c r="J606" s="895"/>
      <c r="K606" s="895"/>
      <c r="L606" s="895"/>
      <c r="M606" s="897"/>
      <c r="N606" s="898"/>
      <c r="O606" s="898"/>
      <c r="P606" s="619"/>
    </row>
    <row r="607" spans="1:16" s="685" customFormat="1" x14ac:dyDescent="0.2">
      <c r="A607" s="97"/>
      <c r="B607" s="893"/>
      <c r="C607" s="894"/>
      <c r="D607" s="894"/>
      <c r="E607" s="859"/>
      <c r="F607" s="859"/>
      <c r="G607" s="895"/>
      <c r="H607" s="896"/>
      <c r="I607" s="895"/>
      <c r="J607" s="895"/>
      <c r="K607" s="895"/>
      <c r="L607" s="895"/>
      <c r="M607" s="897"/>
      <c r="N607" s="898"/>
      <c r="O607" s="898"/>
      <c r="P607" s="619"/>
    </row>
    <row r="608" spans="1:16" s="685" customFormat="1" x14ac:dyDescent="0.2">
      <c r="A608" s="97"/>
      <c r="B608" s="893"/>
      <c r="C608" s="894"/>
      <c r="D608" s="894"/>
      <c r="E608" s="859"/>
      <c r="F608" s="859"/>
      <c r="G608" s="895"/>
      <c r="H608" s="896"/>
      <c r="I608" s="895"/>
      <c r="J608" s="895"/>
      <c r="K608" s="895"/>
      <c r="L608" s="895"/>
      <c r="M608" s="897"/>
      <c r="N608" s="898"/>
      <c r="O608" s="898"/>
      <c r="P608" s="619"/>
    </row>
    <row r="609" spans="1:16" s="685" customFormat="1" x14ac:dyDescent="0.2">
      <c r="A609" s="97"/>
      <c r="B609" s="893"/>
      <c r="C609" s="894"/>
      <c r="D609" s="894"/>
      <c r="E609" s="859"/>
      <c r="F609" s="859"/>
      <c r="G609" s="895"/>
      <c r="H609" s="896"/>
      <c r="I609" s="895"/>
      <c r="J609" s="895"/>
      <c r="K609" s="895"/>
      <c r="L609" s="895"/>
      <c r="M609" s="897"/>
      <c r="N609" s="898"/>
      <c r="O609" s="898"/>
      <c r="P609" s="619"/>
    </row>
    <row r="610" spans="1:16" s="685" customFormat="1" x14ac:dyDescent="0.2">
      <c r="A610" s="97"/>
      <c r="B610" s="893"/>
      <c r="C610" s="894"/>
      <c r="D610" s="894"/>
      <c r="E610" s="859"/>
      <c r="F610" s="859"/>
      <c r="G610" s="895"/>
      <c r="H610" s="896"/>
      <c r="I610" s="895"/>
      <c r="J610" s="895"/>
      <c r="K610" s="895"/>
      <c r="L610" s="895"/>
      <c r="M610" s="897"/>
      <c r="N610" s="898"/>
      <c r="O610" s="898"/>
      <c r="P610" s="619"/>
    </row>
    <row r="611" spans="1:16" s="685" customFormat="1" x14ac:dyDescent="0.2">
      <c r="A611" s="97"/>
      <c r="B611" s="893"/>
      <c r="C611" s="894"/>
      <c r="D611" s="894"/>
      <c r="E611" s="859"/>
      <c r="F611" s="859"/>
      <c r="G611" s="895"/>
      <c r="H611" s="896"/>
      <c r="I611" s="895"/>
      <c r="J611" s="895"/>
      <c r="K611" s="895"/>
      <c r="L611" s="895"/>
      <c r="M611" s="897"/>
      <c r="N611" s="898"/>
      <c r="O611" s="898"/>
      <c r="P611" s="619"/>
    </row>
    <row r="612" spans="1:16" s="685" customFormat="1" x14ac:dyDescent="0.2">
      <c r="A612" s="97"/>
      <c r="B612" s="893"/>
      <c r="C612" s="894"/>
      <c r="D612" s="894"/>
      <c r="E612" s="859"/>
      <c r="F612" s="859"/>
      <c r="G612" s="895"/>
      <c r="H612" s="896"/>
      <c r="I612" s="895"/>
      <c r="J612" s="895"/>
      <c r="K612" s="895"/>
      <c r="L612" s="895"/>
      <c r="M612" s="897"/>
      <c r="N612" s="898"/>
      <c r="O612" s="898"/>
      <c r="P612" s="619"/>
    </row>
    <row r="613" spans="1:16" s="685" customFormat="1" x14ac:dyDescent="0.2">
      <c r="A613" s="97"/>
      <c r="B613" s="893"/>
      <c r="C613" s="894"/>
      <c r="D613" s="894"/>
      <c r="E613" s="859"/>
      <c r="F613" s="859"/>
      <c r="G613" s="895"/>
      <c r="H613" s="896"/>
      <c r="I613" s="895"/>
      <c r="J613" s="895"/>
      <c r="K613" s="895"/>
      <c r="L613" s="895"/>
      <c r="M613" s="897"/>
      <c r="N613" s="898"/>
      <c r="O613" s="898"/>
      <c r="P613" s="619"/>
    </row>
    <row r="614" spans="1:16" s="685" customFormat="1" x14ac:dyDescent="0.2">
      <c r="A614" s="97"/>
      <c r="B614" s="893"/>
      <c r="C614" s="894"/>
      <c r="D614" s="894"/>
      <c r="E614" s="859"/>
      <c r="F614" s="859"/>
      <c r="G614" s="895"/>
      <c r="H614" s="896"/>
      <c r="I614" s="895"/>
      <c r="J614" s="895"/>
      <c r="K614" s="895"/>
      <c r="L614" s="895"/>
      <c r="M614" s="897"/>
      <c r="N614" s="898"/>
      <c r="O614" s="898"/>
      <c r="P614" s="619"/>
    </row>
    <row r="615" spans="1:16" s="685" customFormat="1" x14ac:dyDescent="0.2">
      <c r="A615" s="97"/>
      <c r="B615" s="893"/>
      <c r="C615" s="894"/>
      <c r="D615" s="894"/>
      <c r="E615" s="859"/>
      <c r="F615" s="859"/>
      <c r="G615" s="895"/>
      <c r="H615" s="896"/>
      <c r="I615" s="895"/>
      <c r="J615" s="895"/>
      <c r="K615" s="895"/>
      <c r="L615" s="895"/>
      <c r="M615" s="897"/>
      <c r="N615" s="898"/>
      <c r="O615" s="898"/>
      <c r="P615" s="619"/>
    </row>
    <row r="616" spans="1:16" s="685" customFormat="1" x14ac:dyDescent="0.2">
      <c r="A616" s="97"/>
      <c r="B616" s="893"/>
      <c r="C616" s="894"/>
      <c r="D616" s="894"/>
      <c r="E616" s="859"/>
      <c r="F616" s="859"/>
      <c r="G616" s="895"/>
      <c r="H616" s="896"/>
      <c r="I616" s="895"/>
      <c r="J616" s="895"/>
      <c r="K616" s="895"/>
      <c r="L616" s="895"/>
      <c r="M616" s="897"/>
      <c r="N616" s="898"/>
      <c r="O616" s="898"/>
      <c r="P616" s="619"/>
    </row>
    <row r="617" spans="1:16" s="685" customFormat="1" x14ac:dyDescent="0.2">
      <c r="A617" s="97"/>
      <c r="B617" s="893"/>
      <c r="C617" s="894"/>
      <c r="D617" s="894"/>
      <c r="E617" s="859"/>
      <c r="F617" s="859"/>
      <c r="G617" s="895"/>
      <c r="H617" s="896"/>
      <c r="I617" s="895"/>
      <c r="J617" s="895"/>
      <c r="K617" s="895"/>
      <c r="L617" s="895"/>
      <c r="M617" s="897"/>
      <c r="N617" s="898"/>
      <c r="O617" s="898"/>
      <c r="P617" s="619"/>
    </row>
    <row r="618" spans="1:16" s="685" customFormat="1" x14ac:dyDescent="0.2">
      <c r="A618" s="97"/>
      <c r="B618" s="893"/>
      <c r="C618" s="894"/>
      <c r="D618" s="894"/>
      <c r="E618" s="859"/>
      <c r="F618" s="859"/>
      <c r="G618" s="895"/>
      <c r="H618" s="896"/>
      <c r="I618" s="895"/>
      <c r="J618" s="895"/>
      <c r="K618" s="895"/>
      <c r="L618" s="895"/>
      <c r="M618" s="897"/>
      <c r="N618" s="898"/>
      <c r="O618" s="898"/>
      <c r="P618" s="619"/>
    </row>
    <row r="619" spans="1:16" s="685" customFormat="1" x14ac:dyDescent="0.2">
      <c r="A619" s="97"/>
      <c r="B619" s="893"/>
      <c r="C619" s="894"/>
      <c r="D619" s="894"/>
      <c r="E619" s="859"/>
      <c r="F619" s="859"/>
      <c r="G619" s="895"/>
      <c r="H619" s="896"/>
      <c r="I619" s="895"/>
      <c r="J619" s="895"/>
      <c r="K619" s="895"/>
      <c r="L619" s="895"/>
      <c r="M619" s="897"/>
      <c r="N619" s="898"/>
      <c r="O619" s="898"/>
      <c r="P619" s="619"/>
    </row>
    <row r="620" spans="1:16" s="685" customFormat="1" x14ac:dyDescent="0.2">
      <c r="A620" s="97"/>
      <c r="B620" s="893"/>
      <c r="C620" s="894"/>
      <c r="D620" s="894"/>
      <c r="E620" s="859"/>
      <c r="F620" s="859"/>
      <c r="G620" s="895"/>
      <c r="H620" s="896"/>
      <c r="I620" s="895"/>
      <c r="J620" s="895"/>
      <c r="K620" s="895"/>
      <c r="L620" s="895"/>
      <c r="M620" s="897"/>
      <c r="N620" s="898"/>
      <c r="O620" s="898"/>
      <c r="P620" s="619"/>
    </row>
    <row r="621" spans="1:16" s="685" customFormat="1" x14ac:dyDescent="0.2">
      <c r="A621" s="97"/>
      <c r="B621" s="893"/>
      <c r="C621" s="894"/>
      <c r="D621" s="894"/>
      <c r="E621" s="859"/>
      <c r="F621" s="859"/>
      <c r="G621" s="895"/>
      <c r="H621" s="896"/>
      <c r="I621" s="895"/>
      <c r="J621" s="895"/>
      <c r="K621" s="895"/>
      <c r="L621" s="895"/>
      <c r="M621" s="897"/>
      <c r="N621" s="898"/>
      <c r="O621" s="898"/>
      <c r="P621" s="619"/>
    </row>
    <row r="622" spans="1:16" s="685" customFormat="1" x14ac:dyDescent="0.2">
      <c r="A622" s="97"/>
      <c r="B622" s="893"/>
      <c r="C622" s="894"/>
      <c r="D622" s="894"/>
      <c r="E622" s="859"/>
      <c r="F622" s="859"/>
      <c r="G622" s="895"/>
      <c r="H622" s="896"/>
      <c r="I622" s="895"/>
      <c r="J622" s="895"/>
      <c r="K622" s="895"/>
      <c r="L622" s="895"/>
      <c r="M622" s="897"/>
      <c r="N622" s="898"/>
      <c r="O622" s="898"/>
      <c r="P622" s="619"/>
    </row>
    <row r="623" spans="1:16" s="685" customFormat="1" x14ac:dyDescent="0.2">
      <c r="A623" s="97"/>
      <c r="B623" s="893"/>
      <c r="C623" s="894"/>
      <c r="D623" s="894"/>
      <c r="E623" s="859"/>
      <c r="F623" s="859"/>
      <c r="G623" s="895"/>
      <c r="H623" s="896"/>
      <c r="I623" s="895"/>
      <c r="J623" s="895"/>
      <c r="K623" s="895"/>
      <c r="L623" s="895"/>
      <c r="M623" s="897"/>
      <c r="N623" s="898"/>
      <c r="O623" s="898"/>
      <c r="P623" s="619"/>
    </row>
    <row r="624" spans="1:16" s="685" customFormat="1" x14ac:dyDescent="0.2">
      <c r="A624" s="97"/>
      <c r="B624" s="893"/>
      <c r="C624" s="894"/>
      <c r="D624" s="894"/>
      <c r="E624" s="859"/>
      <c r="F624" s="859"/>
      <c r="G624" s="895"/>
      <c r="H624" s="896"/>
      <c r="I624" s="895"/>
      <c r="J624" s="895"/>
      <c r="K624" s="895"/>
      <c r="L624" s="895"/>
      <c r="M624" s="897"/>
      <c r="N624" s="898"/>
      <c r="O624" s="898"/>
      <c r="P624" s="619"/>
    </row>
    <row r="625" spans="1:16" s="685" customFormat="1" x14ac:dyDescent="0.2">
      <c r="A625" s="97"/>
      <c r="B625" s="893"/>
      <c r="C625" s="894"/>
      <c r="D625" s="894"/>
      <c r="E625" s="859"/>
      <c r="F625" s="859"/>
      <c r="G625" s="895"/>
      <c r="H625" s="896"/>
      <c r="I625" s="895"/>
      <c r="J625" s="895"/>
      <c r="K625" s="895"/>
      <c r="L625" s="895"/>
      <c r="M625" s="897"/>
      <c r="N625" s="898"/>
      <c r="O625" s="898"/>
      <c r="P625" s="619"/>
    </row>
    <row r="626" spans="1:16" s="685" customFormat="1" x14ac:dyDescent="0.2">
      <c r="A626" s="97"/>
      <c r="B626" s="893"/>
      <c r="C626" s="894"/>
      <c r="D626" s="894"/>
      <c r="E626" s="859"/>
      <c r="F626" s="859"/>
      <c r="G626" s="895"/>
      <c r="H626" s="896"/>
      <c r="I626" s="895"/>
      <c r="J626" s="895"/>
      <c r="K626" s="895"/>
      <c r="L626" s="895"/>
      <c r="M626" s="897"/>
      <c r="N626" s="898"/>
      <c r="O626" s="898"/>
      <c r="P626" s="619"/>
    </row>
    <row r="627" spans="1:16" s="685" customFormat="1" x14ac:dyDescent="0.2">
      <c r="A627" s="97"/>
      <c r="B627" s="893"/>
      <c r="C627" s="894"/>
      <c r="D627" s="894"/>
      <c r="E627" s="859"/>
      <c r="F627" s="859"/>
      <c r="G627" s="895"/>
      <c r="H627" s="896"/>
      <c r="I627" s="895"/>
      <c r="J627" s="895"/>
      <c r="K627" s="895"/>
      <c r="L627" s="895"/>
      <c r="M627" s="897"/>
      <c r="N627" s="898"/>
      <c r="O627" s="898"/>
      <c r="P627" s="619"/>
    </row>
    <row r="628" spans="1:16" s="685" customFormat="1" x14ac:dyDescent="0.2">
      <c r="A628" s="97"/>
      <c r="B628" s="893"/>
      <c r="C628" s="894"/>
      <c r="D628" s="894"/>
      <c r="E628" s="859"/>
      <c r="F628" s="859"/>
      <c r="G628" s="895"/>
      <c r="H628" s="896"/>
      <c r="I628" s="895"/>
      <c r="J628" s="895"/>
      <c r="K628" s="895"/>
      <c r="L628" s="895"/>
      <c r="M628" s="897"/>
      <c r="N628" s="898"/>
      <c r="O628" s="898"/>
      <c r="P628" s="619"/>
    </row>
    <row r="629" spans="1:16" s="685" customFormat="1" x14ac:dyDescent="0.2">
      <c r="A629" s="97"/>
      <c r="B629" s="893"/>
      <c r="C629" s="894"/>
      <c r="D629" s="894"/>
      <c r="E629" s="859"/>
      <c r="F629" s="859"/>
      <c r="G629" s="895"/>
      <c r="H629" s="896"/>
      <c r="I629" s="895"/>
      <c r="J629" s="895"/>
      <c r="K629" s="895"/>
      <c r="L629" s="895"/>
      <c r="M629" s="897"/>
      <c r="N629" s="898"/>
      <c r="O629" s="898"/>
      <c r="P629" s="619"/>
    </row>
    <row r="630" spans="1:16" s="685" customFormat="1" x14ac:dyDescent="0.2">
      <c r="A630" s="97"/>
      <c r="B630" s="893"/>
      <c r="C630" s="894"/>
      <c r="D630" s="894"/>
      <c r="E630" s="859"/>
      <c r="F630" s="859"/>
      <c r="G630" s="895"/>
      <c r="H630" s="896"/>
      <c r="I630" s="895"/>
      <c r="J630" s="895"/>
      <c r="K630" s="895"/>
      <c r="L630" s="895"/>
      <c r="M630" s="897"/>
      <c r="N630" s="898"/>
      <c r="O630" s="898"/>
      <c r="P630" s="619"/>
    </row>
    <row r="631" spans="1:16" s="685" customFormat="1" x14ac:dyDescent="0.2">
      <c r="A631" s="97"/>
      <c r="B631" s="893"/>
      <c r="C631" s="894"/>
      <c r="D631" s="894"/>
      <c r="E631" s="859"/>
      <c r="F631" s="859"/>
      <c r="G631" s="895"/>
      <c r="H631" s="896"/>
      <c r="I631" s="895"/>
      <c r="J631" s="895"/>
      <c r="K631" s="895"/>
      <c r="L631" s="895"/>
      <c r="M631" s="897"/>
      <c r="N631" s="898"/>
      <c r="O631" s="898"/>
      <c r="P631" s="619"/>
    </row>
    <row r="632" spans="1:16" s="685" customFormat="1" x14ac:dyDescent="0.2">
      <c r="A632" s="97"/>
      <c r="B632" s="893"/>
      <c r="C632" s="894"/>
      <c r="D632" s="894"/>
      <c r="E632" s="859"/>
      <c r="F632" s="859"/>
      <c r="G632" s="895"/>
      <c r="H632" s="896"/>
      <c r="I632" s="895"/>
      <c r="J632" s="895"/>
      <c r="K632" s="895"/>
      <c r="L632" s="895"/>
      <c r="M632" s="897"/>
      <c r="N632" s="898"/>
      <c r="O632" s="898"/>
      <c r="P632" s="619"/>
    </row>
    <row r="633" spans="1:16" s="685" customFormat="1" x14ac:dyDescent="0.2">
      <c r="A633" s="97"/>
      <c r="B633" s="893"/>
      <c r="C633" s="894"/>
      <c r="D633" s="894"/>
      <c r="E633" s="859"/>
      <c r="F633" s="859"/>
      <c r="G633" s="895"/>
      <c r="H633" s="896"/>
      <c r="I633" s="895"/>
      <c r="J633" s="895"/>
      <c r="K633" s="895"/>
      <c r="L633" s="895"/>
      <c r="M633" s="897"/>
      <c r="N633" s="898"/>
      <c r="O633" s="898"/>
      <c r="P633" s="619"/>
    </row>
    <row r="634" spans="1:16" s="685" customFormat="1" x14ac:dyDescent="0.2">
      <c r="A634" s="97"/>
      <c r="B634" s="893"/>
      <c r="C634" s="894"/>
      <c r="D634" s="894"/>
      <c r="E634" s="859"/>
      <c r="F634" s="859"/>
      <c r="G634" s="895"/>
      <c r="H634" s="896"/>
      <c r="I634" s="895"/>
      <c r="J634" s="895"/>
      <c r="K634" s="895"/>
      <c r="L634" s="895"/>
      <c r="M634" s="897"/>
      <c r="N634" s="898"/>
      <c r="O634" s="898"/>
      <c r="P634" s="619"/>
    </row>
    <row r="635" spans="1:16" s="685" customFormat="1" x14ac:dyDescent="0.2">
      <c r="A635" s="97"/>
      <c r="B635" s="893"/>
      <c r="C635" s="894"/>
      <c r="D635" s="894"/>
      <c r="E635" s="859"/>
      <c r="F635" s="859"/>
      <c r="G635" s="895"/>
      <c r="H635" s="896"/>
      <c r="I635" s="895"/>
      <c r="J635" s="895"/>
      <c r="K635" s="895"/>
      <c r="L635" s="895"/>
      <c r="M635" s="897"/>
      <c r="N635" s="898"/>
      <c r="O635" s="898"/>
      <c r="P635" s="619"/>
    </row>
    <row r="636" spans="1:16" s="685" customFormat="1" x14ac:dyDescent="0.2">
      <c r="A636" s="97"/>
      <c r="B636" s="893"/>
      <c r="C636" s="894"/>
      <c r="D636" s="894"/>
      <c r="E636" s="859"/>
      <c r="F636" s="859"/>
      <c r="G636" s="895"/>
      <c r="H636" s="896"/>
      <c r="I636" s="895"/>
      <c r="J636" s="895"/>
      <c r="K636" s="895"/>
      <c r="L636" s="895"/>
      <c r="M636" s="897"/>
      <c r="N636" s="898"/>
      <c r="O636" s="898"/>
      <c r="P636" s="619"/>
    </row>
    <row r="637" spans="1:16" s="685" customFormat="1" x14ac:dyDescent="0.2">
      <c r="A637" s="97"/>
      <c r="B637" s="893"/>
      <c r="C637" s="894"/>
      <c r="D637" s="894"/>
      <c r="E637" s="859"/>
      <c r="F637" s="859"/>
      <c r="G637" s="895"/>
      <c r="H637" s="896"/>
      <c r="I637" s="895"/>
      <c r="J637" s="895"/>
      <c r="K637" s="895"/>
      <c r="L637" s="895"/>
      <c r="M637" s="897"/>
      <c r="N637" s="898"/>
      <c r="O637" s="898"/>
      <c r="P637" s="619"/>
    </row>
    <row r="638" spans="1:16" s="685" customFormat="1" x14ac:dyDescent="0.2">
      <c r="A638" s="97"/>
      <c r="B638" s="893"/>
      <c r="C638" s="894"/>
      <c r="D638" s="894"/>
      <c r="E638" s="859"/>
      <c r="F638" s="859"/>
      <c r="G638" s="895"/>
      <c r="H638" s="896"/>
      <c r="I638" s="895"/>
      <c r="J638" s="895"/>
      <c r="K638" s="895"/>
      <c r="L638" s="895"/>
      <c r="M638" s="897"/>
      <c r="N638" s="898"/>
      <c r="O638" s="898"/>
      <c r="P638" s="619"/>
    </row>
    <row r="639" spans="1:16" s="685" customFormat="1" x14ac:dyDescent="0.2">
      <c r="A639" s="97"/>
      <c r="B639" s="893"/>
      <c r="C639" s="894"/>
      <c r="D639" s="894"/>
      <c r="E639" s="859"/>
      <c r="F639" s="859"/>
      <c r="G639" s="895"/>
      <c r="H639" s="896"/>
      <c r="I639" s="895"/>
      <c r="J639" s="895"/>
      <c r="K639" s="895"/>
      <c r="L639" s="895"/>
      <c r="M639" s="897"/>
      <c r="N639" s="898"/>
      <c r="O639" s="898"/>
      <c r="P639" s="619"/>
    </row>
    <row r="640" spans="1:16" s="685" customFormat="1" x14ac:dyDescent="0.2">
      <c r="A640" s="97"/>
      <c r="B640" s="893"/>
      <c r="C640" s="894"/>
      <c r="D640" s="894"/>
      <c r="E640" s="859"/>
      <c r="F640" s="859"/>
      <c r="G640" s="895"/>
      <c r="H640" s="896"/>
      <c r="I640" s="895"/>
      <c r="J640" s="895"/>
      <c r="K640" s="895"/>
      <c r="L640" s="895"/>
      <c r="M640" s="897"/>
      <c r="N640" s="898"/>
      <c r="O640" s="898"/>
      <c r="P640" s="619"/>
    </row>
    <row r="641" spans="1:16" s="685" customFormat="1" x14ac:dyDescent="0.2">
      <c r="A641" s="97"/>
      <c r="B641" s="893"/>
      <c r="C641" s="894"/>
      <c r="D641" s="894"/>
      <c r="E641" s="859"/>
      <c r="F641" s="859"/>
      <c r="G641" s="895"/>
      <c r="H641" s="896"/>
      <c r="I641" s="895"/>
      <c r="J641" s="895"/>
      <c r="K641" s="895"/>
      <c r="L641" s="895"/>
      <c r="M641" s="897"/>
      <c r="N641" s="898"/>
      <c r="O641" s="898"/>
      <c r="P641" s="619"/>
    </row>
    <row r="642" spans="1:16" s="685" customFormat="1" x14ac:dyDescent="0.2">
      <c r="A642" s="97"/>
      <c r="B642" s="893"/>
      <c r="C642" s="894"/>
      <c r="D642" s="894"/>
      <c r="E642" s="859"/>
      <c r="F642" s="859"/>
      <c r="G642" s="895"/>
      <c r="H642" s="896"/>
      <c r="I642" s="895"/>
      <c r="J642" s="895"/>
      <c r="K642" s="895"/>
      <c r="L642" s="895"/>
      <c r="M642" s="897"/>
      <c r="N642" s="898"/>
      <c r="O642" s="898"/>
      <c r="P642" s="619"/>
    </row>
    <row r="643" spans="1:16" s="685" customFormat="1" x14ac:dyDescent="0.2">
      <c r="A643" s="97"/>
      <c r="B643" s="893"/>
      <c r="C643" s="894"/>
      <c r="D643" s="894"/>
      <c r="E643" s="859"/>
      <c r="F643" s="859"/>
      <c r="G643" s="895"/>
      <c r="H643" s="896"/>
      <c r="I643" s="895"/>
      <c r="J643" s="895"/>
      <c r="K643" s="895"/>
      <c r="L643" s="895"/>
      <c r="M643" s="897"/>
      <c r="N643" s="898"/>
      <c r="O643" s="898"/>
      <c r="P643" s="619"/>
    </row>
    <row r="644" spans="1:16" s="685" customFormat="1" x14ac:dyDescent="0.2">
      <c r="A644" s="97"/>
      <c r="B644" s="893"/>
      <c r="C644" s="894"/>
      <c r="D644" s="894"/>
      <c r="E644" s="859"/>
      <c r="F644" s="859"/>
      <c r="G644" s="895"/>
      <c r="H644" s="896"/>
      <c r="I644" s="895"/>
      <c r="J644" s="895"/>
      <c r="K644" s="895"/>
      <c r="L644" s="895"/>
      <c r="M644" s="897"/>
      <c r="N644" s="898"/>
      <c r="O644" s="898"/>
      <c r="P644" s="619"/>
    </row>
    <row r="645" spans="1:16" s="685" customFormat="1" x14ac:dyDescent="0.2">
      <c r="A645" s="97"/>
      <c r="B645" s="893"/>
      <c r="C645" s="894"/>
      <c r="D645" s="894"/>
      <c r="E645" s="859"/>
      <c r="F645" s="859"/>
      <c r="G645" s="895"/>
      <c r="H645" s="896"/>
      <c r="I645" s="895"/>
      <c r="J645" s="895"/>
      <c r="K645" s="895"/>
      <c r="L645" s="895"/>
      <c r="M645" s="897"/>
      <c r="N645" s="898"/>
      <c r="O645" s="898"/>
      <c r="P645" s="619"/>
    </row>
    <row r="646" spans="1:16" s="685" customFormat="1" x14ac:dyDescent="0.2">
      <c r="A646" s="97"/>
      <c r="B646" s="893"/>
      <c r="C646" s="894"/>
      <c r="D646" s="894"/>
      <c r="E646" s="859"/>
      <c r="F646" s="859"/>
      <c r="G646" s="895"/>
      <c r="H646" s="896"/>
      <c r="I646" s="895"/>
      <c r="J646" s="895"/>
      <c r="K646" s="895"/>
      <c r="L646" s="895"/>
      <c r="M646" s="897"/>
      <c r="N646" s="898"/>
      <c r="O646" s="898"/>
      <c r="P646" s="619"/>
    </row>
    <row r="647" spans="1:16" s="685" customFormat="1" x14ac:dyDescent="0.2">
      <c r="A647" s="97"/>
      <c r="B647" s="893"/>
      <c r="C647" s="894"/>
      <c r="D647" s="894"/>
      <c r="E647" s="859"/>
      <c r="F647" s="859"/>
      <c r="G647" s="895"/>
      <c r="H647" s="896"/>
      <c r="I647" s="895"/>
      <c r="J647" s="895"/>
      <c r="K647" s="895"/>
      <c r="L647" s="895"/>
      <c r="M647" s="897"/>
      <c r="N647" s="898"/>
      <c r="O647" s="898"/>
      <c r="P647" s="619"/>
    </row>
    <row r="648" spans="1:16" s="685" customFormat="1" x14ac:dyDescent="0.2">
      <c r="A648" s="97"/>
      <c r="B648" s="893"/>
      <c r="C648" s="894"/>
      <c r="D648" s="894"/>
      <c r="E648" s="859"/>
      <c r="F648" s="859"/>
      <c r="G648" s="895"/>
      <c r="H648" s="896"/>
      <c r="I648" s="895"/>
      <c r="J648" s="895"/>
      <c r="K648" s="895"/>
      <c r="L648" s="895"/>
      <c r="M648" s="897"/>
      <c r="N648" s="898"/>
      <c r="O648" s="898"/>
      <c r="P648" s="619"/>
    </row>
    <row r="649" spans="1:16" s="685" customFormat="1" x14ac:dyDescent="0.2">
      <c r="A649" s="97"/>
      <c r="B649" s="893"/>
      <c r="C649" s="894"/>
      <c r="D649" s="894"/>
      <c r="E649" s="859"/>
      <c r="F649" s="859"/>
      <c r="G649" s="895"/>
      <c r="H649" s="896"/>
      <c r="I649" s="895"/>
      <c r="J649" s="895"/>
      <c r="K649" s="895"/>
      <c r="L649" s="895"/>
      <c r="M649" s="897"/>
      <c r="N649" s="898"/>
      <c r="O649" s="898"/>
      <c r="P649" s="619"/>
    </row>
    <row r="650" spans="1:16" s="685" customFormat="1" x14ac:dyDescent="0.2">
      <c r="A650" s="97"/>
      <c r="B650" s="893"/>
      <c r="C650" s="894"/>
      <c r="D650" s="894"/>
      <c r="E650" s="859"/>
      <c r="F650" s="859"/>
      <c r="G650" s="895"/>
      <c r="H650" s="896"/>
      <c r="I650" s="895"/>
      <c r="J650" s="895"/>
      <c r="K650" s="895"/>
      <c r="L650" s="895"/>
      <c r="M650" s="897"/>
      <c r="N650" s="898"/>
      <c r="O650" s="898"/>
      <c r="P650" s="619"/>
    </row>
    <row r="651" spans="1:16" s="685" customFormat="1" x14ac:dyDescent="0.2">
      <c r="A651" s="97"/>
      <c r="B651" s="893"/>
      <c r="C651" s="894"/>
      <c r="D651" s="894"/>
      <c r="E651" s="859"/>
      <c r="F651" s="859"/>
      <c r="G651" s="895"/>
      <c r="H651" s="896"/>
      <c r="I651" s="895"/>
      <c r="J651" s="895"/>
      <c r="K651" s="895"/>
      <c r="L651" s="895"/>
      <c r="M651" s="897"/>
      <c r="N651" s="898"/>
      <c r="O651" s="898"/>
      <c r="P651" s="619"/>
    </row>
    <row r="652" spans="1:16" s="685" customFormat="1" x14ac:dyDescent="0.2">
      <c r="A652" s="97"/>
      <c r="B652" s="893"/>
      <c r="C652" s="894"/>
      <c r="D652" s="894"/>
      <c r="E652" s="859"/>
      <c r="F652" s="859"/>
      <c r="G652" s="895"/>
      <c r="H652" s="896"/>
      <c r="I652" s="895"/>
      <c r="J652" s="895"/>
      <c r="K652" s="895"/>
      <c r="L652" s="895"/>
      <c r="M652" s="897"/>
      <c r="N652" s="898"/>
      <c r="O652" s="898"/>
      <c r="P652" s="619"/>
    </row>
    <row r="653" spans="1:16" s="685" customFormat="1" x14ac:dyDescent="0.2">
      <c r="A653" s="97"/>
      <c r="B653" s="893"/>
      <c r="C653" s="894"/>
      <c r="D653" s="894"/>
      <c r="E653" s="859"/>
      <c r="F653" s="859"/>
      <c r="G653" s="895"/>
      <c r="H653" s="896"/>
      <c r="I653" s="895"/>
      <c r="J653" s="895"/>
      <c r="K653" s="895"/>
      <c r="L653" s="895"/>
      <c r="M653" s="897"/>
      <c r="N653" s="898"/>
      <c r="O653" s="898"/>
      <c r="P653" s="619"/>
    </row>
    <row r="654" spans="1:16" s="685" customFormat="1" x14ac:dyDescent="0.2">
      <c r="A654" s="97"/>
      <c r="B654" s="893"/>
      <c r="C654" s="894"/>
      <c r="D654" s="894"/>
      <c r="E654" s="859"/>
      <c r="F654" s="859"/>
      <c r="G654" s="895"/>
      <c r="H654" s="896"/>
      <c r="I654" s="895"/>
      <c r="J654" s="895"/>
      <c r="K654" s="895"/>
      <c r="L654" s="895"/>
      <c r="M654" s="897"/>
      <c r="N654" s="898"/>
      <c r="O654" s="898"/>
      <c r="P654" s="619"/>
    </row>
    <row r="655" spans="1:16" s="685" customFormat="1" x14ac:dyDescent="0.2">
      <c r="A655" s="97"/>
      <c r="B655" s="893"/>
      <c r="C655" s="894"/>
      <c r="D655" s="894"/>
      <c r="E655" s="859"/>
      <c r="F655" s="859"/>
      <c r="G655" s="895"/>
      <c r="H655" s="896"/>
      <c r="I655" s="895"/>
      <c r="J655" s="895"/>
      <c r="K655" s="895"/>
      <c r="L655" s="895"/>
      <c r="M655" s="897"/>
      <c r="N655" s="898"/>
      <c r="O655" s="898"/>
      <c r="P655" s="619"/>
    </row>
    <row r="656" spans="1:16" s="685" customFormat="1" x14ac:dyDescent="0.2">
      <c r="A656" s="97"/>
      <c r="B656" s="893"/>
      <c r="C656" s="894"/>
      <c r="D656" s="894"/>
      <c r="E656" s="859"/>
      <c r="F656" s="859"/>
      <c r="G656" s="895"/>
      <c r="H656" s="896"/>
      <c r="I656" s="895"/>
      <c r="J656" s="895"/>
      <c r="K656" s="895"/>
      <c r="L656" s="895"/>
      <c r="M656" s="897"/>
      <c r="N656" s="898"/>
      <c r="O656" s="898"/>
      <c r="P656" s="619"/>
    </row>
    <row r="657" spans="1:16" s="685" customFormat="1" x14ac:dyDescent="0.2">
      <c r="A657" s="97"/>
      <c r="B657" s="893"/>
      <c r="C657" s="894"/>
      <c r="D657" s="894"/>
      <c r="E657" s="859"/>
      <c r="F657" s="859"/>
      <c r="G657" s="895"/>
      <c r="H657" s="896"/>
      <c r="I657" s="895"/>
      <c r="J657" s="895"/>
      <c r="K657" s="895"/>
      <c r="L657" s="895"/>
      <c r="M657" s="897"/>
      <c r="N657" s="898"/>
      <c r="O657" s="898"/>
      <c r="P657" s="619"/>
    </row>
    <row r="658" spans="1:16" s="685" customFormat="1" x14ac:dyDescent="0.2">
      <c r="A658" s="97"/>
      <c r="B658" s="893"/>
      <c r="C658" s="894"/>
      <c r="D658" s="894"/>
      <c r="E658" s="859"/>
      <c r="F658" s="859"/>
      <c r="G658" s="895"/>
      <c r="H658" s="896"/>
      <c r="I658" s="895"/>
      <c r="J658" s="895"/>
      <c r="K658" s="895"/>
      <c r="L658" s="895"/>
      <c r="M658" s="897"/>
      <c r="N658" s="898"/>
      <c r="O658" s="898"/>
      <c r="P658" s="619"/>
    </row>
    <row r="659" spans="1:16" s="685" customFormat="1" x14ac:dyDescent="0.2">
      <c r="A659" s="97"/>
      <c r="B659" s="893"/>
      <c r="C659" s="894"/>
      <c r="D659" s="894"/>
      <c r="E659" s="859"/>
      <c r="F659" s="859"/>
      <c r="G659" s="895"/>
      <c r="H659" s="896"/>
      <c r="I659" s="895"/>
      <c r="J659" s="895"/>
      <c r="K659" s="895"/>
      <c r="L659" s="895"/>
      <c r="M659" s="897"/>
      <c r="N659" s="898"/>
      <c r="O659" s="898"/>
      <c r="P659" s="619"/>
    </row>
    <row r="660" spans="1:16" s="685" customFormat="1" x14ac:dyDescent="0.2">
      <c r="A660" s="97"/>
      <c r="B660" s="893"/>
      <c r="C660" s="894"/>
      <c r="D660" s="894"/>
      <c r="E660" s="859"/>
      <c r="F660" s="859"/>
      <c r="G660" s="895"/>
      <c r="H660" s="896"/>
      <c r="I660" s="895"/>
      <c r="J660" s="895"/>
      <c r="K660" s="895"/>
      <c r="L660" s="895"/>
      <c r="M660" s="897"/>
      <c r="N660" s="898"/>
      <c r="O660" s="898"/>
      <c r="P660" s="619"/>
    </row>
    <row r="661" spans="1:16" s="685" customFormat="1" x14ac:dyDescent="0.2">
      <c r="A661" s="97"/>
      <c r="B661" s="893"/>
      <c r="C661" s="894"/>
      <c r="D661" s="894"/>
      <c r="E661" s="859"/>
      <c r="F661" s="859"/>
      <c r="G661" s="895"/>
      <c r="H661" s="896"/>
      <c r="I661" s="895"/>
      <c r="J661" s="895"/>
      <c r="K661" s="895"/>
      <c r="L661" s="895"/>
      <c r="M661" s="897"/>
      <c r="N661" s="898"/>
      <c r="O661" s="898"/>
      <c r="P661" s="619"/>
    </row>
    <row r="662" spans="1:16" s="685" customFormat="1" x14ac:dyDescent="0.2">
      <c r="A662" s="97"/>
      <c r="B662" s="893"/>
      <c r="C662" s="894"/>
      <c r="D662" s="894"/>
      <c r="E662" s="859"/>
      <c r="F662" s="859"/>
      <c r="G662" s="895"/>
      <c r="H662" s="896"/>
      <c r="I662" s="895"/>
      <c r="J662" s="895"/>
      <c r="K662" s="895"/>
      <c r="L662" s="895"/>
      <c r="M662" s="897"/>
      <c r="N662" s="898"/>
      <c r="O662" s="898"/>
      <c r="P662" s="619"/>
    </row>
    <row r="663" spans="1:16" s="685" customFormat="1" x14ac:dyDescent="0.2">
      <c r="A663" s="97"/>
      <c r="B663" s="893"/>
      <c r="C663" s="894"/>
      <c r="D663" s="894"/>
      <c r="E663" s="859"/>
      <c r="F663" s="859"/>
      <c r="G663" s="895"/>
      <c r="H663" s="896"/>
      <c r="I663" s="895"/>
      <c r="J663" s="895"/>
      <c r="K663" s="895"/>
      <c r="L663" s="895"/>
      <c r="M663" s="897"/>
      <c r="N663" s="898"/>
      <c r="O663" s="898"/>
      <c r="P663" s="619"/>
    </row>
    <row r="664" spans="1:16" s="685" customFormat="1" x14ac:dyDescent="0.2">
      <c r="A664" s="97"/>
      <c r="B664" s="893"/>
      <c r="C664" s="894"/>
      <c r="D664" s="894"/>
      <c r="E664" s="859"/>
      <c r="F664" s="859"/>
      <c r="G664" s="895"/>
      <c r="H664" s="896"/>
      <c r="I664" s="895"/>
      <c r="J664" s="895"/>
      <c r="K664" s="895"/>
      <c r="L664" s="895"/>
      <c r="M664" s="897"/>
      <c r="N664" s="898"/>
      <c r="O664" s="898"/>
      <c r="P664" s="619"/>
    </row>
    <row r="665" spans="1:16" s="685" customFormat="1" x14ac:dyDescent="0.2">
      <c r="A665" s="97"/>
      <c r="B665" s="893"/>
      <c r="C665" s="894"/>
      <c r="D665" s="894"/>
      <c r="E665" s="859"/>
      <c r="F665" s="859"/>
      <c r="G665" s="895"/>
      <c r="H665" s="896"/>
      <c r="I665" s="895"/>
      <c r="J665" s="895"/>
      <c r="K665" s="895"/>
      <c r="L665" s="895"/>
      <c r="M665" s="897"/>
      <c r="N665" s="898"/>
      <c r="O665" s="898"/>
      <c r="P665" s="619"/>
    </row>
    <row r="666" spans="1:16" s="685" customFormat="1" x14ac:dyDescent="0.2">
      <c r="A666" s="97"/>
      <c r="B666" s="893"/>
      <c r="C666" s="894"/>
      <c r="D666" s="894"/>
      <c r="E666" s="859"/>
      <c r="F666" s="859"/>
      <c r="G666" s="895"/>
      <c r="H666" s="896"/>
      <c r="I666" s="895"/>
      <c r="J666" s="895"/>
      <c r="K666" s="895"/>
      <c r="L666" s="895"/>
      <c r="M666" s="897"/>
      <c r="N666" s="898"/>
      <c r="O666" s="898"/>
      <c r="P666" s="619"/>
    </row>
    <row r="667" spans="1:16" s="685" customFormat="1" x14ac:dyDescent="0.2">
      <c r="A667" s="97"/>
      <c r="B667" s="893"/>
      <c r="C667" s="894"/>
      <c r="D667" s="894"/>
      <c r="E667" s="859"/>
      <c r="F667" s="859"/>
      <c r="G667" s="895"/>
      <c r="H667" s="896"/>
      <c r="I667" s="895"/>
      <c r="J667" s="895"/>
      <c r="K667" s="895"/>
      <c r="L667" s="895"/>
      <c r="M667" s="897"/>
      <c r="N667" s="898"/>
      <c r="O667" s="898"/>
      <c r="P667" s="619"/>
    </row>
    <row r="668" spans="1:16" s="685" customFormat="1" x14ac:dyDescent="0.2">
      <c r="A668" s="97"/>
      <c r="B668" s="893"/>
      <c r="C668" s="894"/>
      <c r="D668" s="894"/>
      <c r="E668" s="859"/>
      <c r="F668" s="859"/>
      <c r="G668" s="895"/>
      <c r="H668" s="896"/>
      <c r="I668" s="895"/>
      <c r="J668" s="895"/>
      <c r="K668" s="895"/>
      <c r="L668" s="895"/>
      <c r="M668" s="897"/>
      <c r="N668" s="898"/>
      <c r="O668" s="898"/>
      <c r="P668" s="619"/>
    </row>
    <row r="669" spans="1:16" s="685" customFormat="1" x14ac:dyDescent="0.2">
      <c r="A669" s="97"/>
      <c r="B669" s="893"/>
      <c r="C669" s="894"/>
      <c r="D669" s="894"/>
      <c r="E669" s="859"/>
      <c r="F669" s="859"/>
      <c r="G669" s="895"/>
      <c r="H669" s="896"/>
      <c r="I669" s="895"/>
      <c r="J669" s="895"/>
      <c r="K669" s="895"/>
      <c r="L669" s="895"/>
      <c r="M669" s="897"/>
      <c r="N669" s="898"/>
      <c r="O669" s="898"/>
      <c r="P669" s="619"/>
    </row>
    <row r="670" spans="1:16" s="685" customFormat="1" x14ac:dyDescent="0.2">
      <c r="A670" s="97"/>
      <c r="B670" s="893"/>
      <c r="C670" s="894"/>
      <c r="D670" s="894"/>
      <c r="E670" s="859"/>
      <c r="F670" s="859"/>
      <c r="G670" s="895"/>
      <c r="H670" s="896"/>
      <c r="I670" s="895"/>
      <c r="J670" s="895"/>
      <c r="K670" s="895"/>
      <c r="L670" s="895"/>
      <c r="M670" s="897"/>
      <c r="N670" s="898"/>
      <c r="O670" s="898"/>
      <c r="P670" s="619"/>
    </row>
    <row r="671" spans="1:16" s="685" customFormat="1" x14ac:dyDescent="0.2">
      <c r="A671" s="97"/>
      <c r="B671" s="893"/>
      <c r="C671" s="894"/>
      <c r="D671" s="894"/>
      <c r="E671" s="859"/>
      <c r="F671" s="859"/>
      <c r="G671" s="895"/>
      <c r="H671" s="896"/>
      <c r="I671" s="895"/>
      <c r="J671" s="895"/>
      <c r="K671" s="895"/>
      <c r="L671" s="895"/>
      <c r="M671" s="897"/>
      <c r="N671" s="898"/>
      <c r="O671" s="898"/>
      <c r="P671" s="619"/>
    </row>
    <row r="672" spans="1:16" s="685" customFormat="1" x14ac:dyDescent="0.2">
      <c r="A672" s="97"/>
      <c r="B672" s="893"/>
      <c r="C672" s="894"/>
      <c r="D672" s="894"/>
      <c r="E672" s="859"/>
      <c r="F672" s="859"/>
      <c r="G672" s="895"/>
      <c r="H672" s="896"/>
      <c r="I672" s="895"/>
      <c r="J672" s="895"/>
      <c r="K672" s="895"/>
      <c r="L672" s="895"/>
      <c r="M672" s="897"/>
      <c r="N672" s="898"/>
      <c r="O672" s="898"/>
      <c r="P672" s="619"/>
    </row>
    <row r="673" spans="1:16" s="685" customFormat="1" x14ac:dyDescent="0.2">
      <c r="A673" s="97"/>
      <c r="B673" s="893"/>
      <c r="C673" s="894"/>
      <c r="D673" s="894"/>
      <c r="E673" s="859"/>
      <c r="F673" s="859"/>
      <c r="G673" s="895"/>
      <c r="H673" s="896"/>
      <c r="I673" s="895"/>
      <c r="J673" s="895"/>
      <c r="K673" s="895"/>
      <c r="L673" s="895"/>
      <c r="M673" s="897"/>
      <c r="N673" s="898"/>
      <c r="O673" s="898"/>
      <c r="P673" s="619"/>
    </row>
    <row r="674" spans="1:16" s="685" customFormat="1" x14ac:dyDescent="0.2">
      <c r="A674" s="97"/>
      <c r="B674" s="893"/>
      <c r="C674" s="894"/>
      <c r="D674" s="894"/>
      <c r="E674" s="859"/>
      <c r="F674" s="859"/>
      <c r="G674" s="895"/>
      <c r="H674" s="896"/>
      <c r="I674" s="895"/>
      <c r="J674" s="895"/>
      <c r="K674" s="895"/>
      <c r="L674" s="895"/>
      <c r="M674" s="897"/>
      <c r="N674" s="898"/>
      <c r="O674" s="898"/>
      <c r="P674" s="619"/>
    </row>
    <row r="675" spans="1:16" s="685" customFormat="1" x14ac:dyDescent="0.2">
      <c r="A675" s="97"/>
      <c r="B675" s="893"/>
      <c r="C675" s="894"/>
      <c r="D675" s="894"/>
      <c r="E675" s="859"/>
      <c r="F675" s="859"/>
      <c r="G675" s="895"/>
      <c r="H675" s="896"/>
      <c r="I675" s="895"/>
      <c r="J675" s="895"/>
      <c r="K675" s="895"/>
      <c r="L675" s="895"/>
      <c r="M675" s="897"/>
      <c r="N675" s="898"/>
      <c r="O675" s="898"/>
      <c r="P675" s="619"/>
    </row>
    <row r="676" spans="1:16" s="685" customFormat="1" x14ac:dyDescent="0.2">
      <c r="A676" s="97"/>
      <c r="B676" s="893"/>
      <c r="C676" s="894"/>
      <c r="D676" s="894"/>
      <c r="E676" s="859"/>
      <c r="F676" s="859"/>
      <c r="G676" s="895"/>
      <c r="H676" s="896"/>
      <c r="I676" s="895"/>
      <c r="J676" s="895"/>
      <c r="K676" s="895"/>
      <c r="L676" s="895"/>
      <c r="M676" s="897"/>
      <c r="N676" s="898"/>
      <c r="O676" s="898"/>
      <c r="P676" s="619"/>
    </row>
    <row r="677" spans="1:16" s="685" customFormat="1" x14ac:dyDescent="0.2">
      <c r="A677" s="97"/>
      <c r="B677" s="893"/>
      <c r="C677" s="894"/>
      <c r="D677" s="894"/>
      <c r="E677" s="859"/>
      <c r="F677" s="859"/>
      <c r="G677" s="895"/>
      <c r="H677" s="896"/>
      <c r="I677" s="895"/>
      <c r="J677" s="895"/>
      <c r="K677" s="895"/>
      <c r="L677" s="895"/>
      <c r="M677" s="897"/>
      <c r="N677" s="898"/>
      <c r="O677" s="898"/>
      <c r="P677" s="619"/>
    </row>
    <row r="678" spans="1:16" s="685" customFormat="1" x14ac:dyDescent="0.2">
      <c r="A678" s="97"/>
      <c r="B678" s="893"/>
      <c r="C678" s="894"/>
      <c r="D678" s="894"/>
      <c r="E678" s="859"/>
      <c r="F678" s="859"/>
      <c r="G678" s="895"/>
      <c r="H678" s="896"/>
      <c r="I678" s="895"/>
      <c r="J678" s="895"/>
      <c r="K678" s="895"/>
      <c r="L678" s="895"/>
      <c r="M678" s="897"/>
      <c r="N678" s="898"/>
      <c r="O678" s="898"/>
      <c r="P678" s="619"/>
    </row>
    <row r="679" spans="1:16" s="685" customFormat="1" x14ac:dyDescent="0.2">
      <c r="A679" s="97"/>
      <c r="B679" s="893"/>
      <c r="C679" s="894"/>
      <c r="D679" s="894"/>
      <c r="E679" s="859"/>
      <c r="F679" s="859"/>
      <c r="G679" s="895"/>
      <c r="H679" s="896"/>
      <c r="I679" s="895"/>
      <c r="J679" s="895"/>
      <c r="K679" s="895"/>
      <c r="L679" s="895"/>
      <c r="M679" s="897"/>
      <c r="N679" s="898"/>
      <c r="O679" s="898"/>
      <c r="P679" s="619"/>
    </row>
    <row r="680" spans="1:16" s="685" customFormat="1" x14ac:dyDescent="0.2">
      <c r="A680" s="97"/>
      <c r="B680" s="893"/>
      <c r="C680" s="894"/>
      <c r="D680" s="894"/>
      <c r="E680" s="859"/>
      <c r="F680" s="859"/>
      <c r="G680" s="895"/>
      <c r="H680" s="896"/>
      <c r="I680" s="895"/>
      <c r="J680" s="895"/>
      <c r="K680" s="895"/>
      <c r="L680" s="895"/>
      <c r="M680" s="897"/>
      <c r="N680" s="898"/>
      <c r="O680" s="898"/>
      <c r="P680" s="619"/>
    </row>
    <row r="681" spans="1:16" s="685" customFormat="1" x14ac:dyDescent="0.2">
      <c r="A681" s="97"/>
      <c r="B681" s="893"/>
      <c r="C681" s="894"/>
      <c r="D681" s="894"/>
      <c r="E681" s="859"/>
      <c r="F681" s="859"/>
      <c r="G681" s="895"/>
      <c r="H681" s="896"/>
      <c r="I681" s="895"/>
      <c r="J681" s="895"/>
      <c r="K681" s="895"/>
      <c r="L681" s="895"/>
      <c r="M681" s="897"/>
      <c r="N681" s="898"/>
      <c r="O681" s="898"/>
      <c r="P681" s="619"/>
    </row>
    <row r="682" spans="1:16" s="685" customFormat="1" x14ac:dyDescent="0.2">
      <c r="A682" s="97"/>
      <c r="B682" s="893"/>
      <c r="C682" s="894"/>
      <c r="D682" s="894"/>
      <c r="E682" s="859"/>
      <c r="F682" s="859"/>
      <c r="G682" s="895"/>
      <c r="H682" s="896"/>
      <c r="I682" s="895"/>
      <c r="J682" s="895"/>
      <c r="K682" s="895"/>
      <c r="L682" s="895"/>
      <c r="M682" s="897"/>
      <c r="N682" s="898"/>
      <c r="O682" s="898"/>
      <c r="P682" s="619"/>
    </row>
    <row r="683" spans="1:16" s="685" customFormat="1" x14ac:dyDescent="0.2">
      <c r="A683" s="97"/>
      <c r="B683" s="893"/>
      <c r="C683" s="894"/>
      <c r="D683" s="894"/>
      <c r="E683" s="859"/>
      <c r="F683" s="859"/>
      <c r="G683" s="895"/>
      <c r="H683" s="896"/>
      <c r="I683" s="895"/>
      <c r="J683" s="895"/>
      <c r="K683" s="895"/>
      <c r="L683" s="895"/>
      <c r="M683" s="897"/>
      <c r="N683" s="898"/>
      <c r="O683" s="898"/>
      <c r="P683" s="619"/>
    </row>
    <row r="684" spans="1:16" s="685" customFormat="1" x14ac:dyDescent="0.2">
      <c r="A684" s="97"/>
      <c r="B684" s="893"/>
      <c r="C684" s="894"/>
      <c r="D684" s="894"/>
      <c r="E684" s="859"/>
      <c r="F684" s="859"/>
      <c r="G684" s="895"/>
      <c r="H684" s="896"/>
      <c r="I684" s="895"/>
      <c r="J684" s="895"/>
      <c r="K684" s="895"/>
      <c r="L684" s="895"/>
      <c r="M684" s="897"/>
      <c r="N684" s="898"/>
      <c r="O684" s="898"/>
      <c r="P684" s="619"/>
    </row>
    <row r="685" spans="1:16" s="685" customFormat="1" x14ac:dyDescent="0.2">
      <c r="A685" s="97"/>
      <c r="B685" s="893"/>
      <c r="C685" s="894"/>
      <c r="D685" s="894"/>
      <c r="E685" s="859"/>
      <c r="F685" s="859"/>
      <c r="G685" s="895"/>
      <c r="H685" s="896"/>
      <c r="I685" s="895"/>
      <c r="J685" s="895"/>
      <c r="K685" s="895"/>
      <c r="L685" s="895"/>
      <c r="M685" s="897"/>
      <c r="N685" s="898"/>
      <c r="O685" s="898"/>
      <c r="P685" s="619"/>
    </row>
    <row r="686" spans="1:16" s="685" customFormat="1" x14ac:dyDescent="0.2">
      <c r="A686" s="97"/>
      <c r="B686" s="893"/>
      <c r="C686" s="894"/>
      <c r="D686" s="894"/>
      <c r="E686" s="859"/>
      <c r="F686" s="859"/>
      <c r="G686" s="895"/>
      <c r="H686" s="896"/>
      <c r="I686" s="895"/>
      <c r="J686" s="895"/>
      <c r="K686" s="895"/>
      <c r="L686" s="895"/>
      <c r="M686" s="897"/>
      <c r="N686" s="898"/>
      <c r="O686" s="898"/>
      <c r="P686" s="619"/>
    </row>
    <row r="687" spans="1:16" s="685" customFormat="1" x14ac:dyDescent="0.2">
      <c r="A687" s="97"/>
      <c r="B687" s="893"/>
      <c r="C687" s="894"/>
      <c r="D687" s="894"/>
      <c r="E687" s="859"/>
      <c r="F687" s="859"/>
      <c r="G687" s="895"/>
      <c r="H687" s="896"/>
      <c r="I687" s="895"/>
      <c r="J687" s="895"/>
      <c r="K687" s="895"/>
      <c r="L687" s="895"/>
      <c r="M687" s="897"/>
      <c r="N687" s="898"/>
      <c r="O687" s="898"/>
      <c r="P687" s="619"/>
    </row>
    <row r="688" spans="1:16" s="685" customFormat="1" x14ac:dyDescent="0.2">
      <c r="A688" s="97"/>
      <c r="B688" s="893"/>
      <c r="C688" s="894"/>
      <c r="D688" s="894"/>
      <c r="E688" s="859"/>
      <c r="F688" s="859"/>
      <c r="G688" s="895"/>
      <c r="H688" s="896"/>
      <c r="I688" s="895"/>
      <c r="J688" s="895"/>
      <c r="K688" s="895"/>
      <c r="L688" s="895"/>
      <c r="M688" s="897"/>
      <c r="N688" s="898"/>
      <c r="O688" s="898"/>
      <c r="P688" s="619"/>
    </row>
    <row r="689" spans="1:16" s="685" customFormat="1" x14ac:dyDescent="0.2">
      <c r="A689" s="97"/>
      <c r="B689" s="893"/>
      <c r="C689" s="894"/>
      <c r="D689" s="894"/>
      <c r="E689" s="859"/>
      <c r="F689" s="859"/>
      <c r="G689" s="895"/>
      <c r="H689" s="896"/>
      <c r="I689" s="895"/>
      <c r="J689" s="895"/>
      <c r="K689" s="895"/>
      <c r="L689" s="895"/>
      <c r="M689" s="897"/>
      <c r="N689" s="898"/>
      <c r="O689" s="898"/>
      <c r="P689" s="619"/>
    </row>
    <row r="690" spans="1:16" s="685" customFormat="1" x14ac:dyDescent="0.2">
      <c r="A690" s="97"/>
      <c r="B690" s="893"/>
      <c r="C690" s="894"/>
      <c r="D690" s="894"/>
      <c r="E690" s="859"/>
      <c r="F690" s="859"/>
      <c r="G690" s="895"/>
      <c r="H690" s="896"/>
      <c r="I690" s="895"/>
      <c r="J690" s="895"/>
      <c r="K690" s="895"/>
      <c r="L690" s="895"/>
      <c r="M690" s="897"/>
      <c r="N690" s="898"/>
      <c r="O690" s="898"/>
      <c r="P690" s="619"/>
    </row>
    <row r="691" spans="1:16" s="685" customFormat="1" x14ac:dyDescent="0.2">
      <c r="A691" s="97"/>
      <c r="B691" s="893"/>
      <c r="C691" s="894"/>
      <c r="D691" s="894"/>
      <c r="E691" s="859"/>
      <c r="F691" s="859"/>
      <c r="G691" s="895"/>
      <c r="H691" s="896"/>
      <c r="I691" s="895"/>
      <c r="J691" s="895"/>
      <c r="K691" s="895"/>
      <c r="L691" s="895"/>
      <c r="M691" s="897"/>
      <c r="N691" s="898"/>
      <c r="O691" s="898"/>
      <c r="P691" s="619"/>
    </row>
    <row r="692" spans="1:16" s="685" customFormat="1" x14ac:dyDescent="0.2">
      <c r="A692" s="97"/>
      <c r="B692" s="893"/>
      <c r="C692" s="894"/>
      <c r="D692" s="894"/>
      <c r="E692" s="859"/>
      <c r="F692" s="859"/>
      <c r="G692" s="895"/>
      <c r="H692" s="896"/>
      <c r="I692" s="895"/>
      <c r="J692" s="895"/>
      <c r="K692" s="895"/>
      <c r="L692" s="895"/>
      <c r="M692" s="897"/>
      <c r="N692" s="898"/>
      <c r="O692" s="898"/>
      <c r="P692" s="619"/>
    </row>
    <row r="693" spans="1:16" s="685" customFormat="1" x14ac:dyDescent="0.2">
      <c r="A693" s="97"/>
      <c r="B693" s="893"/>
      <c r="C693" s="894"/>
      <c r="D693" s="894"/>
      <c r="E693" s="859"/>
      <c r="F693" s="859"/>
      <c r="G693" s="895"/>
      <c r="H693" s="896"/>
      <c r="I693" s="895"/>
      <c r="J693" s="895"/>
      <c r="K693" s="895"/>
      <c r="L693" s="895"/>
      <c r="M693" s="897"/>
      <c r="N693" s="898"/>
      <c r="O693" s="898"/>
      <c r="P693" s="619"/>
    </row>
    <row r="694" spans="1:16" s="685" customFormat="1" x14ac:dyDescent="0.2">
      <c r="A694" s="97"/>
      <c r="B694" s="893"/>
      <c r="C694" s="894"/>
      <c r="D694" s="894"/>
      <c r="E694" s="859"/>
      <c r="F694" s="859"/>
      <c r="G694" s="895"/>
      <c r="H694" s="896"/>
      <c r="I694" s="895"/>
      <c r="J694" s="895"/>
      <c r="K694" s="895"/>
      <c r="L694" s="895"/>
      <c r="M694" s="897"/>
      <c r="N694" s="898"/>
      <c r="O694" s="898"/>
      <c r="P694" s="619"/>
    </row>
    <row r="695" spans="1:16" s="685" customFormat="1" x14ac:dyDescent="0.2">
      <c r="A695" s="97"/>
      <c r="B695" s="893"/>
      <c r="C695" s="894"/>
      <c r="D695" s="894"/>
      <c r="E695" s="859"/>
      <c r="F695" s="859"/>
      <c r="G695" s="895"/>
      <c r="H695" s="896"/>
      <c r="I695" s="895"/>
      <c r="J695" s="895"/>
      <c r="K695" s="895"/>
      <c r="L695" s="895"/>
      <c r="M695" s="897"/>
      <c r="N695" s="898"/>
      <c r="O695" s="898"/>
      <c r="P695" s="619"/>
    </row>
    <row r="696" spans="1:16" s="685" customFormat="1" x14ac:dyDescent="0.2">
      <c r="A696" s="97"/>
      <c r="B696" s="893"/>
      <c r="C696" s="894"/>
      <c r="D696" s="894"/>
      <c r="E696" s="859"/>
      <c r="F696" s="859"/>
      <c r="G696" s="895"/>
      <c r="H696" s="896"/>
      <c r="I696" s="895"/>
      <c r="J696" s="895"/>
      <c r="K696" s="895"/>
      <c r="L696" s="895"/>
      <c r="M696" s="897"/>
      <c r="N696" s="898"/>
      <c r="O696" s="898"/>
      <c r="P696" s="619"/>
    </row>
    <row r="697" spans="1:16" s="685" customFormat="1" x14ac:dyDescent="0.2">
      <c r="A697" s="97"/>
      <c r="B697" s="893"/>
      <c r="C697" s="894"/>
      <c r="D697" s="894"/>
      <c r="E697" s="859"/>
      <c r="F697" s="859"/>
      <c r="G697" s="895"/>
      <c r="H697" s="896"/>
      <c r="I697" s="895"/>
      <c r="J697" s="895"/>
      <c r="K697" s="895"/>
      <c r="L697" s="895"/>
      <c r="M697" s="897"/>
      <c r="N697" s="898"/>
      <c r="O697" s="898"/>
      <c r="P697" s="619"/>
    </row>
    <row r="698" spans="1:16" s="685" customFormat="1" x14ac:dyDescent="0.2">
      <c r="A698" s="97"/>
      <c r="B698" s="893"/>
      <c r="C698" s="894"/>
      <c r="D698" s="894"/>
      <c r="E698" s="859"/>
      <c r="F698" s="859"/>
      <c r="G698" s="895"/>
      <c r="H698" s="896"/>
      <c r="I698" s="895"/>
      <c r="J698" s="895"/>
      <c r="K698" s="895"/>
      <c r="L698" s="895"/>
      <c r="M698" s="897"/>
      <c r="N698" s="898"/>
      <c r="O698" s="898"/>
      <c r="P698" s="619"/>
    </row>
    <row r="699" spans="1:16" s="685" customFormat="1" x14ac:dyDescent="0.2">
      <c r="A699" s="97"/>
      <c r="B699" s="893"/>
      <c r="C699" s="894"/>
      <c r="D699" s="894"/>
      <c r="E699" s="859"/>
      <c r="F699" s="859"/>
      <c r="G699" s="895"/>
      <c r="H699" s="896"/>
      <c r="I699" s="895"/>
      <c r="J699" s="895"/>
      <c r="K699" s="895"/>
      <c r="L699" s="895"/>
      <c r="M699" s="897"/>
      <c r="N699" s="898"/>
      <c r="O699" s="898"/>
      <c r="P699" s="619"/>
    </row>
    <row r="700" spans="1:16" s="685" customFormat="1" x14ac:dyDescent="0.2">
      <c r="A700" s="97"/>
      <c r="B700" s="893"/>
      <c r="C700" s="894"/>
      <c r="D700" s="894"/>
      <c r="E700" s="859"/>
      <c r="F700" s="859"/>
      <c r="G700" s="895"/>
      <c r="H700" s="896"/>
      <c r="I700" s="895"/>
      <c r="J700" s="895"/>
      <c r="K700" s="895"/>
      <c r="L700" s="895"/>
      <c r="M700" s="897"/>
      <c r="N700" s="898"/>
      <c r="O700" s="898"/>
      <c r="P700" s="619"/>
    </row>
    <row r="701" spans="1:16" s="685" customFormat="1" x14ac:dyDescent="0.2">
      <c r="A701" s="97"/>
      <c r="B701" s="893"/>
      <c r="C701" s="894"/>
      <c r="D701" s="894"/>
      <c r="E701" s="859"/>
      <c r="F701" s="859"/>
      <c r="G701" s="895"/>
      <c r="H701" s="896"/>
      <c r="I701" s="895"/>
      <c r="J701" s="895"/>
      <c r="K701" s="895"/>
      <c r="L701" s="895"/>
      <c r="M701" s="897"/>
      <c r="N701" s="898"/>
      <c r="O701" s="898"/>
      <c r="P701" s="619"/>
    </row>
    <row r="702" spans="1:16" s="685" customFormat="1" x14ac:dyDescent="0.2">
      <c r="A702" s="97"/>
      <c r="B702" s="893"/>
      <c r="C702" s="894"/>
      <c r="D702" s="894"/>
      <c r="E702" s="859"/>
      <c r="F702" s="859"/>
      <c r="G702" s="895"/>
      <c r="H702" s="896"/>
      <c r="I702" s="895"/>
      <c r="J702" s="895"/>
      <c r="K702" s="895"/>
      <c r="L702" s="895"/>
      <c r="M702" s="897"/>
      <c r="N702" s="898"/>
      <c r="O702" s="898"/>
      <c r="P702" s="619"/>
    </row>
    <row r="703" spans="1:16" s="685" customFormat="1" x14ac:dyDescent="0.2">
      <c r="A703" s="97"/>
      <c r="B703" s="893"/>
      <c r="C703" s="894"/>
      <c r="D703" s="894"/>
      <c r="E703" s="859"/>
      <c r="F703" s="859"/>
      <c r="G703" s="895"/>
      <c r="H703" s="896"/>
      <c r="I703" s="895"/>
      <c r="J703" s="895"/>
      <c r="K703" s="895"/>
      <c r="L703" s="895"/>
      <c r="M703" s="897"/>
      <c r="N703" s="898"/>
      <c r="O703" s="898"/>
      <c r="P703" s="619"/>
    </row>
    <row r="704" spans="1:16" s="685" customFormat="1" x14ac:dyDescent="0.2">
      <c r="A704" s="97"/>
      <c r="B704" s="893"/>
      <c r="C704" s="894"/>
      <c r="D704" s="894"/>
      <c r="E704" s="859"/>
      <c r="F704" s="859"/>
      <c r="G704" s="895"/>
      <c r="H704" s="896"/>
      <c r="I704" s="895"/>
      <c r="J704" s="895"/>
      <c r="K704" s="895"/>
      <c r="L704" s="895"/>
      <c r="M704" s="897"/>
      <c r="N704" s="898"/>
      <c r="O704" s="898"/>
      <c r="P704" s="619"/>
    </row>
    <row r="705" spans="1:16" s="685" customFormat="1" x14ac:dyDescent="0.2">
      <c r="A705" s="97"/>
      <c r="B705" s="893"/>
      <c r="C705" s="894"/>
      <c r="D705" s="894"/>
      <c r="E705" s="859"/>
      <c r="F705" s="859"/>
      <c r="G705" s="895"/>
      <c r="H705" s="896"/>
      <c r="I705" s="895"/>
      <c r="J705" s="895"/>
      <c r="K705" s="895"/>
      <c r="L705" s="895"/>
      <c r="M705" s="897"/>
      <c r="N705" s="898"/>
      <c r="O705" s="898"/>
      <c r="P705" s="619"/>
    </row>
    <row r="706" spans="1:16" s="685" customFormat="1" x14ac:dyDescent="0.2">
      <c r="A706" s="97"/>
      <c r="B706" s="893"/>
      <c r="C706" s="894"/>
      <c r="D706" s="894"/>
      <c r="E706" s="859"/>
      <c r="F706" s="859"/>
      <c r="G706" s="895"/>
      <c r="H706" s="896"/>
      <c r="I706" s="895"/>
      <c r="J706" s="895"/>
      <c r="K706" s="895"/>
      <c r="L706" s="895"/>
      <c r="M706" s="897"/>
      <c r="N706" s="898"/>
      <c r="O706" s="898"/>
      <c r="P706" s="619"/>
    </row>
    <row r="707" spans="1:16" s="685" customFormat="1" x14ac:dyDescent="0.2">
      <c r="A707" s="97"/>
      <c r="B707" s="893"/>
      <c r="C707" s="894"/>
      <c r="D707" s="894"/>
      <c r="E707" s="859"/>
      <c r="F707" s="859"/>
      <c r="G707" s="895"/>
      <c r="H707" s="896"/>
      <c r="I707" s="895"/>
      <c r="J707" s="895"/>
      <c r="K707" s="895"/>
      <c r="L707" s="895"/>
      <c r="M707" s="897"/>
      <c r="N707" s="898"/>
      <c r="O707" s="898"/>
      <c r="P707" s="619"/>
    </row>
    <row r="708" spans="1:16" s="685" customFormat="1" x14ac:dyDescent="0.2">
      <c r="A708" s="97"/>
      <c r="B708" s="893"/>
      <c r="C708" s="894"/>
      <c r="D708" s="894"/>
      <c r="E708" s="859"/>
      <c r="F708" s="859"/>
      <c r="G708" s="895"/>
      <c r="H708" s="896"/>
      <c r="I708" s="895"/>
      <c r="J708" s="895"/>
      <c r="K708" s="895"/>
      <c r="L708" s="895"/>
      <c r="M708" s="897"/>
      <c r="N708" s="898"/>
      <c r="O708" s="898"/>
      <c r="P708" s="619"/>
    </row>
    <row r="709" spans="1:16" s="685" customFormat="1" x14ac:dyDescent="0.2">
      <c r="A709" s="97"/>
      <c r="B709" s="893"/>
      <c r="C709" s="894"/>
      <c r="D709" s="894"/>
      <c r="E709" s="859"/>
      <c r="F709" s="859"/>
      <c r="G709" s="895"/>
      <c r="H709" s="896"/>
      <c r="I709" s="895"/>
      <c r="J709" s="895"/>
      <c r="K709" s="895"/>
      <c r="L709" s="895"/>
      <c r="M709" s="897"/>
      <c r="N709" s="898"/>
      <c r="O709" s="898"/>
      <c r="P709" s="619"/>
    </row>
    <row r="710" spans="1:16" s="685" customFormat="1" x14ac:dyDescent="0.2">
      <c r="A710" s="97"/>
      <c r="B710" s="893"/>
      <c r="C710" s="894"/>
      <c r="D710" s="894"/>
      <c r="E710" s="859"/>
      <c r="F710" s="859"/>
      <c r="G710" s="895"/>
      <c r="H710" s="896"/>
      <c r="I710" s="895"/>
      <c r="J710" s="895"/>
      <c r="K710" s="895"/>
      <c r="L710" s="895"/>
      <c r="M710" s="897"/>
      <c r="N710" s="898"/>
      <c r="O710" s="898"/>
      <c r="P710" s="619"/>
    </row>
    <row r="711" spans="1:16" s="685" customFormat="1" x14ac:dyDescent="0.2">
      <c r="A711" s="97"/>
      <c r="B711" s="893"/>
      <c r="C711" s="894"/>
      <c r="D711" s="894"/>
      <c r="E711" s="859"/>
      <c r="F711" s="859"/>
      <c r="G711" s="895"/>
      <c r="H711" s="896"/>
      <c r="I711" s="895"/>
      <c r="J711" s="895"/>
      <c r="K711" s="895"/>
      <c r="L711" s="895"/>
      <c r="M711" s="897"/>
      <c r="N711" s="898"/>
      <c r="O711" s="898"/>
      <c r="P711" s="619"/>
    </row>
    <row r="712" spans="1:16" s="685" customFormat="1" x14ac:dyDescent="0.2">
      <c r="A712" s="97"/>
      <c r="B712" s="893"/>
      <c r="C712" s="894"/>
      <c r="D712" s="894"/>
      <c r="E712" s="859"/>
      <c r="F712" s="859"/>
      <c r="G712" s="895"/>
      <c r="H712" s="896"/>
      <c r="I712" s="895"/>
      <c r="J712" s="895"/>
      <c r="K712" s="895"/>
      <c r="L712" s="895"/>
      <c r="M712" s="897"/>
      <c r="N712" s="898"/>
      <c r="O712" s="898"/>
      <c r="P712" s="619"/>
    </row>
    <row r="713" spans="1:16" s="685" customFormat="1" x14ac:dyDescent="0.2">
      <c r="A713" s="97"/>
      <c r="B713" s="893"/>
      <c r="C713" s="894"/>
      <c r="D713" s="894"/>
      <c r="E713" s="859"/>
      <c r="F713" s="859"/>
      <c r="G713" s="895"/>
      <c r="H713" s="896"/>
      <c r="I713" s="895"/>
      <c r="J713" s="895"/>
      <c r="K713" s="895"/>
      <c r="L713" s="895"/>
      <c r="M713" s="897"/>
      <c r="N713" s="898"/>
      <c r="O713" s="898"/>
      <c r="P713" s="619"/>
    </row>
    <row r="714" spans="1:16" s="685" customFormat="1" x14ac:dyDescent="0.2">
      <c r="A714" s="97"/>
      <c r="B714" s="893"/>
      <c r="C714" s="894"/>
      <c r="D714" s="894"/>
      <c r="E714" s="859"/>
      <c r="F714" s="859"/>
      <c r="G714" s="895"/>
      <c r="H714" s="896"/>
      <c r="I714" s="895"/>
      <c r="J714" s="895"/>
      <c r="K714" s="895"/>
      <c r="L714" s="895"/>
      <c r="M714" s="897"/>
      <c r="N714" s="898"/>
      <c r="O714" s="898"/>
      <c r="P714" s="619"/>
    </row>
    <row r="715" spans="1:16" s="685" customFormat="1" x14ac:dyDescent="0.2">
      <c r="A715" s="97"/>
      <c r="B715" s="893"/>
      <c r="C715" s="894"/>
      <c r="D715" s="894"/>
      <c r="E715" s="859"/>
      <c r="F715" s="859"/>
      <c r="G715" s="895"/>
      <c r="H715" s="896"/>
      <c r="I715" s="895"/>
      <c r="J715" s="895"/>
      <c r="K715" s="895"/>
      <c r="L715" s="895"/>
      <c r="M715" s="897"/>
      <c r="N715" s="898"/>
      <c r="O715" s="898"/>
      <c r="P715" s="619"/>
    </row>
    <row r="716" spans="1:16" s="685" customFormat="1" x14ac:dyDescent="0.2">
      <c r="A716" s="97"/>
      <c r="B716" s="893"/>
      <c r="C716" s="894"/>
      <c r="D716" s="894"/>
      <c r="E716" s="859"/>
      <c r="F716" s="859"/>
      <c r="G716" s="895"/>
      <c r="H716" s="896"/>
      <c r="I716" s="895"/>
      <c r="J716" s="895"/>
      <c r="K716" s="895"/>
      <c r="L716" s="895"/>
      <c r="M716" s="897"/>
      <c r="N716" s="898"/>
      <c r="O716" s="898"/>
      <c r="P716" s="619"/>
    </row>
    <row r="717" spans="1:16" s="685" customFormat="1" x14ac:dyDescent="0.2">
      <c r="A717" s="97"/>
      <c r="B717" s="893"/>
      <c r="C717" s="894"/>
      <c r="D717" s="894"/>
      <c r="E717" s="859"/>
      <c r="F717" s="859"/>
      <c r="G717" s="895"/>
      <c r="H717" s="896"/>
      <c r="I717" s="895"/>
      <c r="J717" s="895"/>
      <c r="K717" s="895"/>
      <c r="L717" s="895"/>
      <c r="M717" s="897"/>
      <c r="N717" s="898"/>
      <c r="O717" s="898"/>
      <c r="P717" s="619"/>
    </row>
    <row r="718" spans="1:16" s="685" customFormat="1" x14ac:dyDescent="0.2">
      <c r="A718" s="97"/>
      <c r="B718" s="893"/>
      <c r="C718" s="894"/>
      <c r="D718" s="894"/>
      <c r="E718" s="859"/>
      <c r="F718" s="859"/>
      <c r="G718" s="895"/>
      <c r="H718" s="896"/>
      <c r="I718" s="895"/>
      <c r="J718" s="895"/>
      <c r="K718" s="895"/>
      <c r="L718" s="895"/>
      <c r="M718" s="897"/>
      <c r="N718" s="898"/>
      <c r="O718" s="898"/>
      <c r="P718" s="619"/>
    </row>
    <row r="719" spans="1:16" s="685" customFormat="1" x14ac:dyDescent="0.2">
      <c r="A719" s="97"/>
      <c r="B719" s="893"/>
      <c r="C719" s="894"/>
      <c r="D719" s="894"/>
      <c r="E719" s="859"/>
      <c r="F719" s="859"/>
      <c r="G719" s="895"/>
      <c r="H719" s="896"/>
      <c r="I719" s="895"/>
      <c r="J719" s="895"/>
      <c r="K719" s="895"/>
      <c r="L719" s="895"/>
      <c r="M719" s="897"/>
      <c r="N719" s="898"/>
      <c r="O719" s="898"/>
      <c r="P719" s="619"/>
    </row>
    <row r="720" spans="1:16" s="685" customFormat="1" x14ac:dyDescent="0.2">
      <c r="A720" s="97"/>
      <c r="B720" s="893"/>
      <c r="C720" s="894"/>
      <c r="D720" s="894"/>
      <c r="E720" s="859"/>
      <c r="F720" s="859"/>
      <c r="G720" s="895"/>
      <c r="H720" s="896"/>
      <c r="I720" s="895"/>
      <c r="J720" s="895"/>
      <c r="K720" s="895"/>
      <c r="L720" s="895"/>
      <c r="M720" s="897"/>
      <c r="N720" s="898"/>
      <c r="O720" s="898"/>
      <c r="P720" s="619"/>
    </row>
    <row r="721" spans="1:16" s="685" customFormat="1" x14ac:dyDescent="0.2">
      <c r="A721" s="97"/>
      <c r="B721" s="893"/>
      <c r="C721" s="894"/>
      <c r="D721" s="894"/>
      <c r="E721" s="859"/>
      <c r="F721" s="859"/>
      <c r="G721" s="895"/>
      <c r="H721" s="896"/>
      <c r="I721" s="895"/>
      <c r="J721" s="895"/>
      <c r="K721" s="895"/>
      <c r="L721" s="895"/>
      <c r="M721" s="897"/>
      <c r="N721" s="898"/>
      <c r="O721" s="898"/>
      <c r="P721" s="619"/>
    </row>
    <row r="722" spans="1:16" s="685" customFormat="1" x14ac:dyDescent="0.2">
      <c r="A722" s="97"/>
      <c r="B722" s="893"/>
      <c r="C722" s="894"/>
      <c r="D722" s="894"/>
      <c r="E722" s="859"/>
      <c r="F722" s="859"/>
      <c r="G722" s="895"/>
      <c r="H722" s="896"/>
      <c r="I722" s="895"/>
      <c r="J722" s="895"/>
      <c r="K722" s="895"/>
      <c r="L722" s="895"/>
      <c r="M722" s="897"/>
      <c r="N722" s="898"/>
      <c r="O722" s="898"/>
      <c r="P722" s="619"/>
    </row>
    <row r="723" spans="1:16" s="685" customFormat="1" x14ac:dyDescent="0.2">
      <c r="A723" s="97"/>
      <c r="B723" s="893"/>
      <c r="C723" s="894"/>
      <c r="D723" s="894"/>
      <c r="E723" s="859"/>
      <c r="F723" s="859"/>
      <c r="G723" s="895"/>
      <c r="H723" s="896"/>
      <c r="I723" s="895"/>
      <c r="J723" s="895"/>
      <c r="K723" s="895"/>
      <c r="L723" s="895"/>
      <c r="M723" s="897"/>
      <c r="N723" s="898"/>
      <c r="O723" s="898"/>
      <c r="P723" s="619"/>
    </row>
    <row r="724" spans="1:16" s="685" customFormat="1" x14ac:dyDescent="0.2">
      <c r="A724" s="97"/>
      <c r="B724" s="893"/>
      <c r="C724" s="894"/>
      <c r="D724" s="894"/>
      <c r="E724" s="859"/>
      <c r="F724" s="859"/>
      <c r="G724" s="895"/>
      <c r="H724" s="896"/>
      <c r="I724" s="895"/>
      <c r="J724" s="895"/>
      <c r="K724" s="895"/>
      <c r="L724" s="895"/>
      <c r="M724" s="897"/>
      <c r="N724" s="898"/>
      <c r="O724" s="898"/>
      <c r="P724" s="619"/>
    </row>
    <row r="725" spans="1:16" s="685" customFormat="1" x14ac:dyDescent="0.2">
      <c r="A725" s="97"/>
      <c r="B725" s="893"/>
      <c r="C725" s="894"/>
      <c r="D725" s="894"/>
      <c r="E725" s="859"/>
      <c r="F725" s="859"/>
      <c r="G725" s="895"/>
      <c r="H725" s="896"/>
      <c r="I725" s="895"/>
      <c r="J725" s="895"/>
      <c r="K725" s="895"/>
      <c r="L725" s="895"/>
      <c r="M725" s="897"/>
      <c r="N725" s="898"/>
      <c r="O725" s="898"/>
      <c r="P725" s="619"/>
    </row>
    <row r="726" spans="1:16" s="685" customFormat="1" x14ac:dyDescent="0.2">
      <c r="A726" s="97"/>
      <c r="B726" s="893"/>
      <c r="C726" s="894"/>
      <c r="D726" s="894"/>
      <c r="E726" s="859"/>
      <c r="F726" s="859"/>
      <c r="G726" s="895"/>
      <c r="H726" s="896"/>
      <c r="I726" s="895"/>
      <c r="J726" s="895"/>
      <c r="K726" s="895"/>
      <c r="L726" s="895"/>
      <c r="M726" s="897"/>
      <c r="N726" s="898"/>
      <c r="O726" s="898"/>
      <c r="P726" s="619"/>
    </row>
    <row r="727" spans="1:16" s="685" customFormat="1" x14ac:dyDescent="0.2">
      <c r="A727" s="97"/>
      <c r="B727" s="893"/>
      <c r="C727" s="894"/>
      <c r="D727" s="894"/>
      <c r="E727" s="859"/>
      <c r="F727" s="859"/>
      <c r="G727" s="895"/>
      <c r="H727" s="896"/>
      <c r="I727" s="895"/>
      <c r="J727" s="895"/>
      <c r="K727" s="895"/>
      <c r="L727" s="895"/>
      <c r="M727" s="897"/>
      <c r="N727" s="898"/>
      <c r="O727" s="898"/>
      <c r="P727" s="619"/>
    </row>
    <row r="728" spans="1:16" s="685" customFormat="1" x14ac:dyDescent="0.2">
      <c r="A728" s="97"/>
      <c r="B728" s="893"/>
      <c r="C728" s="894"/>
      <c r="D728" s="894"/>
      <c r="E728" s="859"/>
      <c r="F728" s="859"/>
      <c r="G728" s="895"/>
      <c r="H728" s="896"/>
      <c r="I728" s="895"/>
      <c r="J728" s="895"/>
      <c r="K728" s="895"/>
      <c r="L728" s="895"/>
      <c r="M728" s="897"/>
      <c r="N728" s="898"/>
      <c r="O728" s="898"/>
      <c r="P728" s="619"/>
    </row>
    <row r="729" spans="1:16" s="685" customFormat="1" x14ac:dyDescent="0.2">
      <c r="A729" s="97"/>
      <c r="B729" s="893"/>
      <c r="C729" s="894"/>
      <c r="D729" s="894"/>
      <c r="E729" s="859"/>
      <c r="F729" s="859"/>
      <c r="G729" s="895"/>
      <c r="H729" s="896"/>
      <c r="I729" s="895"/>
      <c r="J729" s="895"/>
      <c r="K729" s="895"/>
      <c r="L729" s="895"/>
      <c r="M729" s="897"/>
      <c r="N729" s="898"/>
      <c r="O729" s="898"/>
      <c r="P729" s="619"/>
    </row>
    <row r="730" spans="1:16" s="685" customFormat="1" x14ac:dyDescent="0.2">
      <c r="A730" s="97"/>
      <c r="B730" s="893"/>
      <c r="C730" s="894"/>
      <c r="D730" s="894"/>
      <c r="E730" s="859"/>
      <c r="F730" s="859"/>
      <c r="G730" s="895"/>
      <c r="H730" s="896"/>
      <c r="I730" s="895"/>
      <c r="J730" s="895"/>
      <c r="K730" s="895"/>
      <c r="L730" s="895"/>
      <c r="M730" s="897"/>
      <c r="N730" s="898"/>
      <c r="O730" s="898"/>
      <c r="P730" s="619"/>
    </row>
    <row r="731" spans="1:16" s="685" customFormat="1" x14ac:dyDescent="0.2">
      <c r="A731" s="97"/>
      <c r="B731" s="893"/>
      <c r="C731" s="894"/>
      <c r="D731" s="894"/>
      <c r="E731" s="859"/>
      <c r="F731" s="859"/>
      <c r="G731" s="895"/>
      <c r="H731" s="896"/>
      <c r="I731" s="895"/>
      <c r="J731" s="895"/>
      <c r="K731" s="895"/>
      <c r="L731" s="895"/>
      <c r="M731" s="897"/>
      <c r="N731" s="898"/>
      <c r="O731" s="898"/>
      <c r="P731" s="619"/>
    </row>
    <row r="732" spans="1:16" s="685" customFormat="1" x14ac:dyDescent="0.2">
      <c r="A732" s="97"/>
      <c r="B732" s="893"/>
      <c r="C732" s="894"/>
      <c r="D732" s="894"/>
      <c r="E732" s="859"/>
      <c r="F732" s="859"/>
      <c r="G732" s="895"/>
      <c r="H732" s="896"/>
      <c r="I732" s="895"/>
      <c r="J732" s="895"/>
      <c r="K732" s="895"/>
      <c r="L732" s="895"/>
      <c r="M732" s="897"/>
      <c r="N732" s="898"/>
      <c r="O732" s="898"/>
      <c r="P732" s="619"/>
    </row>
    <row r="733" spans="1:16" s="685" customFormat="1" x14ac:dyDescent="0.2">
      <c r="A733" s="97"/>
      <c r="B733" s="893"/>
      <c r="C733" s="894"/>
      <c r="D733" s="894"/>
      <c r="E733" s="859"/>
      <c r="F733" s="859"/>
      <c r="G733" s="895"/>
      <c r="H733" s="896"/>
      <c r="I733" s="895"/>
      <c r="J733" s="895"/>
      <c r="K733" s="895"/>
      <c r="L733" s="895"/>
      <c r="M733" s="897"/>
      <c r="N733" s="898"/>
      <c r="O733" s="898"/>
      <c r="P733" s="619"/>
    </row>
    <row r="734" spans="1:16" s="685" customFormat="1" x14ac:dyDescent="0.2">
      <c r="A734" s="97"/>
      <c r="B734" s="893"/>
      <c r="C734" s="894"/>
      <c r="D734" s="894"/>
      <c r="E734" s="859"/>
      <c r="F734" s="859"/>
      <c r="G734" s="895"/>
      <c r="H734" s="896"/>
      <c r="I734" s="895"/>
      <c r="J734" s="895"/>
      <c r="K734" s="895"/>
      <c r="L734" s="895"/>
      <c r="M734" s="897"/>
      <c r="N734" s="898"/>
      <c r="O734" s="898"/>
      <c r="P734" s="619"/>
    </row>
    <row r="735" spans="1:16" s="685" customFormat="1" x14ac:dyDescent="0.2">
      <c r="A735" s="97"/>
      <c r="B735" s="893"/>
      <c r="C735" s="894"/>
      <c r="D735" s="894"/>
      <c r="E735" s="859"/>
      <c r="F735" s="859"/>
      <c r="G735" s="895"/>
      <c r="H735" s="896"/>
      <c r="I735" s="895"/>
      <c r="J735" s="895"/>
      <c r="K735" s="895"/>
      <c r="L735" s="895"/>
      <c r="M735" s="897"/>
      <c r="N735" s="898"/>
      <c r="O735" s="898"/>
      <c r="P735" s="619"/>
    </row>
  </sheetData>
  <sheetProtection algorithmName="SHA-512" hashValue="X46PgPnaF/W258fEINutXKQSC78tAYEIjPj8zOz10AeKx8s168ui9GUSICdTDahT6HuTIva/svcQTIz5Xgsj/w==" saltValue="YGcrBsqpShGbVvtRR+A/bw==" spinCount="100000" sheet="1" objects="1" scenarios="1"/>
  <autoFilter ref="C1:D382" xr:uid="{D1C61500-3B2E-4C5E-9AFD-71BD06EABDF7}">
    <filterColumn colId="0">
      <filters blank="1">
        <filter val="Insérer x _x000a_pour la sélection"/>
      </filters>
    </filterColumn>
  </autoFilter>
  <customSheetViews>
    <customSheetView guid="{38B3E0C0-855E-49D6-92F3-F8F1CE1CB428}" showGridLines="0" showAutoFilter="1" hiddenRows="1" hiddenColumns="1" topLeftCell="B1">
      <selection activeCell="T23" sqref="T23"/>
      <rowBreaks count="8" manualBreakCount="8">
        <brk id="37" max="15" man="1"/>
        <brk id="78" max="15" man="1"/>
        <brk id="105" max="15" man="1"/>
        <brk id="178" max="15" man="1"/>
        <brk id="215" max="15" man="1"/>
        <brk id="257" max="15" man="1"/>
        <brk id="283" max="15" man="1"/>
        <brk id="322" max="15" man="1"/>
      </rowBreaks>
      <pageMargins left="0" right="0" top="0.19685039370078741" bottom="0.19685039370078741" header="0.11811023622047245" footer="0.11811023622047245"/>
      <printOptions horizontalCentered="1"/>
      <pageSetup paperSize="9" orientation="portrait" horizontalDpi="1200" verticalDpi="1200" r:id="rId1"/>
      <headerFooter>
        <oddFooter>&amp;C&amp;"Calibri,Normal"&amp;8&amp;P/&amp;N</oddFooter>
      </headerFooter>
      <autoFilter ref="A2:P507" xr:uid="{8F2D0ACC-7CA8-4F9D-A825-7BD8A177C694}"/>
    </customSheetView>
    <customSheetView guid="{737FC693-4FA4-4854-84FF-4FD2E557CBD5}" showGridLines="0" showAutoFilter="1" hiddenRows="1" hiddenColumns="1" topLeftCell="B284">
      <selection activeCell="D366" sqref="D1:D1048576"/>
      <rowBreaks count="8" manualBreakCount="8">
        <brk id="37" max="15" man="1"/>
        <brk id="78" max="15" man="1"/>
        <brk id="105" max="15" man="1"/>
        <brk id="178" max="15" man="1"/>
        <brk id="215" max="15" man="1"/>
        <brk id="257" max="15" man="1"/>
        <brk id="283" max="15" man="1"/>
        <brk id="322" max="15" man="1"/>
      </rowBreaks>
      <pageMargins left="0" right="0" top="0.19685039370078741" bottom="0.19685039370078741" header="0.11811023622047245" footer="0.11811023622047245"/>
      <printOptions horizontalCentered="1"/>
      <pageSetup paperSize="9" orientation="portrait" horizontalDpi="1200" verticalDpi="1200" r:id="rId2"/>
      <headerFooter>
        <oddFooter>&amp;C&amp;"Calibri,Normal"&amp;8&amp;P/&amp;N</oddFooter>
      </headerFooter>
      <autoFilter ref="A2:P507" xr:uid="{5C9DCF3C-E02B-4B6B-A6C0-10DF5F7DB0EA}"/>
    </customSheetView>
  </customSheetViews>
  <mergeCells count="2">
    <mergeCell ref="G1:I1"/>
    <mergeCell ref="N1:P1"/>
  </mergeCells>
  <conditionalFormatting sqref="C1:D1 C155:C170 C383:D1048576 C36:C40 C45:C153 C172:C176 C3:C8 C10:C34 C179:C382">
    <cfRule type="containsText" dxfId="336" priority="439" operator="containsText" text="x">
      <formula>NOT(ISERROR(SEARCH("x",C1)))</formula>
    </cfRule>
  </conditionalFormatting>
  <conditionalFormatting sqref="G3:J3 G10:J15 G17:J17 G37:J40 G46:J46 G113:J115 G173:J174 G216:J216 G239:J239 G260:J260 G285:J285 G326:J326 G19:J34 G118:J146 G219:J221 G353:J353 G48:J94 G147:I147 G176:J177 G223:J237 G241:J258 G287:J287 G328:J351 G355:J382 G168:J170 G148:J153 G302:J324 G155:J165 G262:J283 G289:J300 G97:J111 I42:I43 G43 G179:J214">
    <cfRule type="expression" dxfId="335" priority="634">
      <formula>AND($D3&lt;&gt;"",$G3="")</formula>
    </cfRule>
  </conditionalFormatting>
  <conditionalFormatting sqref="L3:L13 L199 L46:L48 L17:L34 L37:L40 L113:L153 L173:L175 L217 L240:L243 L261:L263 L286:L287 L327 L332:L335 L337:L351 L313 L15 L220:L222 L296:L300 L315:L324 L359:L362 L50:L55 L57:L62 L64:L68 L70:L77 L79:L82 L97 L177 L181:L195 L201:L214 L224:L237 L247:L258 L294 L364:L382 L84:L93 L95 L168:L170 L157:L165 L302:L311 L155 L268:L283 L289:L292 L99:L111 L179">
    <cfRule type="expression" dxfId="334" priority="635">
      <formula>AND($D3&lt;&gt;"",$D3&lt;&gt;0,$L3="")</formula>
    </cfRule>
  </conditionalFormatting>
  <conditionalFormatting sqref="C113:C115 C326:C351 C353:C382 C260:C283 C173:C176 C179:C258">
    <cfRule type="containsText" dxfId="333" priority="412" operator="containsText" text="x">
      <formula>NOT(ISERROR(SEARCH("x",C113)))</formula>
    </cfRule>
  </conditionalFormatting>
  <conditionalFormatting sqref="G6:J8 J9">
    <cfRule type="expression" dxfId="332" priority="410">
      <formula>AND($D6&lt;&gt;"",$G6="")</formula>
    </cfRule>
  </conditionalFormatting>
  <conditionalFormatting sqref="E1:E34 E168:E170 E165 F164 E155:F155 E238:E255 E101:E104 E106 E156:E162 E195:E206 E215:E230 E257:E293 E304:E312 E295:E300 E314:E319 E172:E177 E108:E153 E36:E40 E42:E43 E45:E99 E325:E1048576 E179:E187">
    <cfRule type="expression" dxfId="331" priority="407">
      <formula>C1="caché"</formula>
    </cfRule>
  </conditionalFormatting>
  <conditionalFormatting sqref="F1:F14 F16:F34 F65:F85 F87:F91 F94:F97 F100:F104 F108:F111 F113:F114 F116:F117 F158:F162 F195:F199 F202:F206 F225:F230 F239:F245 F248:F255 F295:F300 F309:F311 F325:F335 F215:F222 F338:F351 F353:F362 F168:F170 F165 F303:F307 F269:F292 F106 F257:F266 F314:F319 F172:F177 F36:F40 F42:F43 F45:F63 F365:F1048576 F179">
    <cfRule type="expression" dxfId="330" priority="406">
      <formula>C1="caché"</formula>
    </cfRule>
  </conditionalFormatting>
  <conditionalFormatting sqref="G10:I15 G17:I17 G37:I40 G46:I46 G113:I115 G173:I174 G216:I216 G239:I239 G260:I260 G285:I285 G326:I326 G19:I34 G219:I221 G353:I353 G48:I95 G255:J258 G176:I177 G223:I237 G241:I258 G287:I287 G328:I351 G355:I382 G118:I153 G302:I324 G155:I170 G262:I283 G289:I300 G97:I111 I42:I43 G43 H9:I9 G179:I214">
    <cfRule type="expression" dxfId="329" priority="405">
      <formula>AND($G9&lt;&gt;"",$I9="")</formula>
    </cfRule>
  </conditionalFormatting>
  <conditionalFormatting sqref="G10:G15 G17 G37:G40 G46 G113:G115 G173:G174 G216 G239 G260 G285 G326 G19:G34 G219:G221 G353 G48:G94 G255:J258 G176:G177 G223:G237 G241:G258 G287 G328:G351 G355:G382 G168:G170 G118:G153 G302:G324 G155:G165 G262:G283 G289:G300 G97:G111 I43 G43 G179:G214">
    <cfRule type="expression" dxfId="328" priority="404">
      <formula>AND($C10&lt;&gt;"",$G10="")</formula>
    </cfRule>
  </conditionalFormatting>
  <conditionalFormatting sqref="L198 L167">
    <cfRule type="expression" dxfId="327" priority="637">
      <formula>AND($D166&lt;&gt;"",$D166&lt;&gt;0,$L167="")</formula>
    </cfRule>
  </conditionalFormatting>
  <conditionalFormatting sqref="F182:F187">
    <cfRule type="expression" dxfId="326" priority="403">
      <formula>D182="caché"</formula>
    </cfRule>
  </conditionalFormatting>
  <conditionalFormatting sqref="E41">
    <cfRule type="expression" dxfId="325" priority="402">
      <formula>C41="caché"</formula>
    </cfRule>
  </conditionalFormatting>
  <conditionalFormatting sqref="F41">
    <cfRule type="expression" dxfId="324" priority="401">
      <formula>C41="caché"</formula>
    </cfRule>
  </conditionalFormatting>
  <conditionalFormatting sqref="C1:D1 C155:C170 C383:D1048576 C36:C40 C45:C153 C172:C176 C3:C8 C10:C34 C179:C382">
    <cfRule type="cellIs" dxfId="323" priority="409" operator="equal">
      <formula>"masquer"</formula>
    </cfRule>
  </conditionalFormatting>
  <conditionalFormatting sqref="F15">
    <cfRule type="expression" dxfId="322" priority="395">
      <formula>C15="caché"</formula>
    </cfRule>
  </conditionalFormatting>
  <conditionalFormatting sqref="F64">
    <cfRule type="expression" dxfId="321" priority="394">
      <formula>C64="caché"</formula>
    </cfRule>
  </conditionalFormatting>
  <conditionalFormatting sqref="F86">
    <cfRule type="expression" dxfId="320" priority="393">
      <formula>C86="caché"</formula>
    </cfRule>
  </conditionalFormatting>
  <conditionalFormatting sqref="F92:F93">
    <cfRule type="expression" dxfId="319" priority="392">
      <formula>C92="caché"</formula>
    </cfRule>
  </conditionalFormatting>
  <conditionalFormatting sqref="F98:F99">
    <cfRule type="expression" dxfId="318" priority="391">
      <formula>C98="caché"</formula>
    </cfRule>
  </conditionalFormatting>
  <conditionalFormatting sqref="F139:F146">
    <cfRule type="expression" dxfId="317" priority="383">
      <formula>D139="caché"</formula>
    </cfRule>
  </conditionalFormatting>
  <conditionalFormatting sqref="E107:F107">
    <cfRule type="expression" dxfId="316" priority="388">
      <formula>C107="caché"</formula>
    </cfRule>
  </conditionalFormatting>
  <conditionalFormatting sqref="F112">
    <cfRule type="expression" dxfId="315" priority="387">
      <formula>C112="caché"</formula>
    </cfRule>
  </conditionalFormatting>
  <conditionalFormatting sqref="F115">
    <cfRule type="expression" dxfId="314" priority="386">
      <formula>D115="caché"</formula>
    </cfRule>
  </conditionalFormatting>
  <conditionalFormatting sqref="F118:F138">
    <cfRule type="expression" dxfId="313" priority="384">
      <formula>D118="caché"</formula>
    </cfRule>
  </conditionalFormatting>
  <conditionalFormatting sqref="F156:F157">
    <cfRule type="expression" dxfId="312" priority="382">
      <formula>D156="caché"</formula>
    </cfRule>
  </conditionalFormatting>
  <conditionalFormatting sqref="F166">
    <cfRule type="expression" dxfId="311" priority="378">
      <formula>#REF!="caché"</formula>
    </cfRule>
  </conditionalFormatting>
  <conditionalFormatting sqref="E164">
    <cfRule type="expression" dxfId="310" priority="379">
      <formula>C164="caché"</formula>
    </cfRule>
  </conditionalFormatting>
  <conditionalFormatting sqref="F180:F181">
    <cfRule type="expression" dxfId="309" priority="376">
      <formula>D180="caché"</formula>
    </cfRule>
  </conditionalFormatting>
  <conditionalFormatting sqref="F302">
    <cfRule type="expression" dxfId="308" priority="357">
      <formula>D302="caché"</formula>
    </cfRule>
  </conditionalFormatting>
  <conditionalFormatting sqref="F312">
    <cfRule type="expression" dxfId="307" priority="355">
      <formula>D312="caché"</formula>
    </cfRule>
  </conditionalFormatting>
  <conditionalFormatting sqref="F200:F201">
    <cfRule type="expression" dxfId="306" priority="372">
      <formula>D200="caché"</formula>
    </cfRule>
  </conditionalFormatting>
  <conditionalFormatting sqref="F223:F224">
    <cfRule type="expression" dxfId="305" priority="368">
      <formula>D223="caché"</formula>
    </cfRule>
  </conditionalFormatting>
  <conditionalFormatting sqref="F293">
    <cfRule type="expression" dxfId="304" priority="360">
      <formula>D293="caché"</formula>
    </cfRule>
  </conditionalFormatting>
  <conditionalFormatting sqref="F267:F268">
    <cfRule type="expression" dxfId="303" priority="361">
      <formula>D267="caché"</formula>
    </cfRule>
  </conditionalFormatting>
  <conditionalFormatting sqref="F238">
    <cfRule type="expression" dxfId="302" priority="363">
      <formula>D238="caché"</formula>
    </cfRule>
  </conditionalFormatting>
  <conditionalFormatting sqref="F246:F247">
    <cfRule type="expression" dxfId="301" priority="362">
      <formula>D246="caché"</formula>
    </cfRule>
  </conditionalFormatting>
  <conditionalFormatting sqref="F308">
    <cfRule type="expression" dxfId="300" priority="356">
      <formula>C308="caché"</formula>
    </cfRule>
  </conditionalFormatting>
  <conditionalFormatting sqref="F148:F153">
    <cfRule type="expression" dxfId="299" priority="349">
      <formula>D148="caché"</formula>
    </cfRule>
  </conditionalFormatting>
  <conditionalFormatting sqref="F336:F337">
    <cfRule type="expression" dxfId="298" priority="353">
      <formula>D336="caché"</formula>
    </cfRule>
  </conditionalFormatting>
  <conditionalFormatting sqref="F363:F364">
    <cfRule type="expression" dxfId="297" priority="352">
      <formula>D363="caché"</formula>
    </cfRule>
  </conditionalFormatting>
  <conditionalFormatting sqref="F147">
    <cfRule type="expression" dxfId="296" priority="350">
      <formula>D147="caché"</formula>
    </cfRule>
  </conditionalFormatting>
  <conditionalFormatting sqref="G16:O16">
    <cfRule type="expression" dxfId="295" priority="348">
      <formula>D16="caché"</formula>
    </cfRule>
  </conditionalFormatting>
  <conditionalFormatting sqref="G36:O36">
    <cfRule type="expression" dxfId="294" priority="347">
      <formula>D36="caché"</formula>
    </cfRule>
  </conditionalFormatting>
  <conditionalFormatting sqref="G41:O41">
    <cfRule type="expression" dxfId="293" priority="346">
      <formula>D41="caché"</formula>
    </cfRule>
  </conditionalFormatting>
  <conditionalFormatting sqref="G45:O45">
    <cfRule type="expression" dxfId="292" priority="345">
      <formula>D45="caché"</formula>
    </cfRule>
  </conditionalFormatting>
  <conditionalFormatting sqref="G112:O112">
    <cfRule type="expression" dxfId="291" priority="344">
      <formula>D112="caché"</formula>
    </cfRule>
  </conditionalFormatting>
  <conditionalFormatting sqref="G172:O172">
    <cfRule type="expression" dxfId="290" priority="343">
      <formula>D172="caché"</formula>
    </cfRule>
  </conditionalFormatting>
  <conditionalFormatting sqref="G215:O215">
    <cfRule type="expression" dxfId="289" priority="342">
      <formula>D215="caché"</formula>
    </cfRule>
  </conditionalFormatting>
  <conditionalFormatting sqref="G238:O238">
    <cfRule type="expression" dxfId="288" priority="341">
      <formula>E238="caché"</formula>
    </cfRule>
  </conditionalFormatting>
  <conditionalFormatting sqref="G259:O259">
    <cfRule type="expression" dxfId="287" priority="340">
      <formula>D259="caché"</formula>
    </cfRule>
  </conditionalFormatting>
  <conditionalFormatting sqref="G284 K284:O284">
    <cfRule type="expression" dxfId="286" priority="339">
      <formula>D284="caché"</formula>
    </cfRule>
  </conditionalFormatting>
  <conditionalFormatting sqref="G325:O325">
    <cfRule type="expression" dxfId="285" priority="338">
      <formula>D325="caché"</formula>
    </cfRule>
  </conditionalFormatting>
  <conditionalFormatting sqref="H284:J284">
    <cfRule type="expression" dxfId="284" priority="337">
      <formula>E284="caché"</formula>
    </cfRule>
  </conditionalFormatting>
  <conditionalFormatting sqref="F352:J352 L352:O352">
    <cfRule type="expression" dxfId="283" priority="334">
      <formula>D352="caché"</formula>
    </cfRule>
  </conditionalFormatting>
  <conditionalFormatting sqref="K352">
    <cfRule type="expression" dxfId="282" priority="333">
      <formula>I352="caché"</formula>
    </cfRule>
  </conditionalFormatting>
  <conditionalFormatting sqref="I42">
    <cfRule type="expression" dxfId="281" priority="331">
      <formula>AND($C42&lt;&gt;"",$G42="")</formula>
    </cfRule>
  </conditionalFormatting>
  <conditionalFormatting sqref="G95:J95">
    <cfRule type="expression" dxfId="280" priority="850">
      <formula>AND($D96&lt;&gt;"",$G95="")</formula>
    </cfRule>
  </conditionalFormatting>
  <conditionalFormatting sqref="G95">
    <cfRule type="expression" dxfId="279" priority="857">
      <formula>AND($C96&lt;&gt;"",$G95="")</formula>
    </cfRule>
  </conditionalFormatting>
  <conditionalFormatting sqref="G96:I96">
    <cfRule type="expression" dxfId="278" priority="322">
      <formula>AND($G96&lt;&gt;"",$I96="")</formula>
    </cfRule>
  </conditionalFormatting>
  <conditionalFormatting sqref="G96:J96">
    <cfRule type="expression" dxfId="277" priority="323">
      <formula>AND($D97&lt;&gt;"",$G96="")</formula>
    </cfRule>
  </conditionalFormatting>
  <conditionalFormatting sqref="G96">
    <cfRule type="expression" dxfId="276" priority="324">
      <formula>AND($C97&lt;&gt;"",$G96="")</formula>
    </cfRule>
  </conditionalFormatting>
  <conditionalFormatting sqref="L96">
    <cfRule type="expression" dxfId="275" priority="321">
      <formula>AND($D96&lt;&gt;"",$D96&lt;&gt;0,$L96="")</formula>
    </cfRule>
  </conditionalFormatting>
  <conditionalFormatting sqref="K95">
    <cfRule type="expression" dxfId="274" priority="320">
      <formula>AND($D95&lt;&gt;"",$D95&lt;&gt;0,$L95="")</formula>
    </cfRule>
  </conditionalFormatting>
  <conditionalFormatting sqref="H202">
    <cfRule type="expression" dxfId="273" priority="319">
      <formula>AND($C202&lt;&gt;"",$G202="")</formula>
    </cfRule>
  </conditionalFormatting>
  <conditionalFormatting sqref="I202">
    <cfRule type="expression" dxfId="272" priority="318">
      <formula>AND($C202&lt;&gt;"",$G202="")</formula>
    </cfRule>
  </conditionalFormatting>
  <conditionalFormatting sqref="J202">
    <cfRule type="expression" dxfId="271" priority="317">
      <formula>AND($G202&lt;&gt;"",$I202="")</formula>
    </cfRule>
  </conditionalFormatting>
  <conditionalFormatting sqref="J202">
    <cfRule type="expression" dxfId="270" priority="316">
      <formula>AND($C202&lt;&gt;"",$G202="")</formula>
    </cfRule>
  </conditionalFormatting>
  <conditionalFormatting sqref="H225">
    <cfRule type="expression" dxfId="269" priority="315">
      <formula>AND($C225&lt;&gt;"",$G225="")</formula>
    </cfRule>
  </conditionalFormatting>
  <conditionalFormatting sqref="I225">
    <cfRule type="expression" dxfId="268" priority="314">
      <formula>AND($C225&lt;&gt;"",$G225="")</formula>
    </cfRule>
  </conditionalFormatting>
  <conditionalFormatting sqref="J225">
    <cfRule type="expression" dxfId="267" priority="313">
      <formula>AND($G225&lt;&gt;"",$I225="")</formula>
    </cfRule>
  </conditionalFormatting>
  <conditionalFormatting sqref="J225">
    <cfRule type="expression" dxfId="266" priority="312">
      <formula>AND($C225&lt;&gt;"",$G225="")</formula>
    </cfRule>
  </conditionalFormatting>
  <conditionalFormatting sqref="H248">
    <cfRule type="expression" dxfId="265" priority="311">
      <formula>AND($C248&lt;&gt;"",$G248="")</formula>
    </cfRule>
  </conditionalFormatting>
  <conditionalFormatting sqref="I248">
    <cfRule type="expression" dxfId="264" priority="310">
      <formula>AND($C248&lt;&gt;"",$G248="")</formula>
    </cfRule>
  </conditionalFormatting>
  <conditionalFormatting sqref="J248">
    <cfRule type="expression" dxfId="263" priority="309">
      <formula>AND($G248&lt;&gt;"",$I248="")</formula>
    </cfRule>
  </conditionalFormatting>
  <conditionalFormatting sqref="J248">
    <cfRule type="expression" dxfId="262" priority="308">
      <formula>AND($C248&lt;&gt;"",$G248="")</formula>
    </cfRule>
  </conditionalFormatting>
  <conditionalFormatting sqref="H269">
    <cfRule type="expression" dxfId="261" priority="307">
      <formula>AND($C269&lt;&gt;"",$G269="")</formula>
    </cfRule>
  </conditionalFormatting>
  <conditionalFormatting sqref="I269">
    <cfRule type="expression" dxfId="260" priority="306">
      <formula>AND($C269&lt;&gt;"",$G269="")</formula>
    </cfRule>
  </conditionalFormatting>
  <conditionalFormatting sqref="J269">
    <cfRule type="expression" dxfId="259" priority="305">
      <formula>AND($G269&lt;&gt;"",$I269="")</formula>
    </cfRule>
  </conditionalFormatting>
  <conditionalFormatting sqref="J269">
    <cfRule type="expression" dxfId="258" priority="304">
      <formula>AND($C269&lt;&gt;"",$G269="")</formula>
    </cfRule>
  </conditionalFormatting>
  <conditionalFormatting sqref="H295">
    <cfRule type="expression" dxfId="257" priority="303">
      <formula>AND($C295&lt;&gt;"",$G295="")</formula>
    </cfRule>
  </conditionalFormatting>
  <conditionalFormatting sqref="I295">
    <cfRule type="expression" dxfId="256" priority="302">
      <formula>AND($C295&lt;&gt;"",$G295="")</formula>
    </cfRule>
  </conditionalFormatting>
  <conditionalFormatting sqref="J295">
    <cfRule type="expression" dxfId="255" priority="301">
      <formula>AND($G295&lt;&gt;"",$I295="")</formula>
    </cfRule>
  </conditionalFormatting>
  <conditionalFormatting sqref="J295">
    <cfRule type="expression" dxfId="254" priority="300">
      <formula>AND($C295&lt;&gt;"",$G295="")</formula>
    </cfRule>
  </conditionalFormatting>
  <conditionalFormatting sqref="H314">
    <cfRule type="expression" dxfId="253" priority="299">
      <formula>AND($C314&lt;&gt;"",$G314="")</formula>
    </cfRule>
  </conditionalFormatting>
  <conditionalFormatting sqref="I314">
    <cfRule type="expression" dxfId="252" priority="298">
      <formula>AND($C314&lt;&gt;"",$G314="")</formula>
    </cfRule>
  </conditionalFormatting>
  <conditionalFormatting sqref="J314">
    <cfRule type="expression" dxfId="251" priority="297">
      <formula>AND($G314&lt;&gt;"",$I314="")</formula>
    </cfRule>
  </conditionalFormatting>
  <conditionalFormatting sqref="J314">
    <cfRule type="expression" dxfId="250" priority="296">
      <formula>AND($C314&lt;&gt;"",$G314="")</formula>
    </cfRule>
  </conditionalFormatting>
  <conditionalFormatting sqref="H338">
    <cfRule type="expression" dxfId="249" priority="295">
      <formula>AND($C338&lt;&gt;"",$G338="")</formula>
    </cfRule>
  </conditionalFormatting>
  <conditionalFormatting sqref="I338">
    <cfRule type="expression" dxfId="248" priority="294">
      <formula>AND($C338&lt;&gt;"",$G338="")</formula>
    </cfRule>
  </conditionalFormatting>
  <conditionalFormatting sqref="J338">
    <cfRule type="expression" dxfId="247" priority="293">
      <formula>AND($G338&lt;&gt;"",$I338="")</formula>
    </cfRule>
  </conditionalFormatting>
  <conditionalFormatting sqref="J338">
    <cfRule type="expression" dxfId="246" priority="292">
      <formula>AND($C338&lt;&gt;"",$G338="")</formula>
    </cfRule>
  </conditionalFormatting>
  <conditionalFormatting sqref="H365">
    <cfRule type="expression" dxfId="245" priority="291">
      <formula>AND($C365&lt;&gt;"",$G365="")</formula>
    </cfRule>
  </conditionalFormatting>
  <conditionalFormatting sqref="I365">
    <cfRule type="expression" dxfId="244" priority="290">
      <formula>AND($C365&lt;&gt;"",$G365="")</formula>
    </cfRule>
  </conditionalFormatting>
  <conditionalFormatting sqref="J365">
    <cfRule type="expression" dxfId="243" priority="289">
      <formula>AND($G365&lt;&gt;"",$I365="")</formula>
    </cfRule>
  </conditionalFormatting>
  <conditionalFormatting sqref="J365">
    <cfRule type="expression" dxfId="242" priority="288">
      <formula>AND($C365&lt;&gt;"",$G365="")</formula>
    </cfRule>
  </conditionalFormatting>
  <conditionalFormatting sqref="J147">
    <cfRule type="expression" dxfId="241" priority="287">
      <formula>AND($D147&lt;&gt;"",$G147="")</formula>
    </cfRule>
  </conditionalFormatting>
  <conditionalFormatting sqref="G167:J167">
    <cfRule type="expression" dxfId="240" priority="859">
      <formula>AND($D166&lt;&gt;"",$G167="")</formula>
    </cfRule>
  </conditionalFormatting>
  <conditionalFormatting sqref="F167">
    <cfRule type="expression" dxfId="239" priority="867">
      <formula>C166="caché"</formula>
    </cfRule>
  </conditionalFormatting>
  <conditionalFormatting sqref="G167">
    <cfRule type="expression" dxfId="238" priority="873">
      <formula>AND($C166&lt;&gt;"",$G167="")</formula>
    </cfRule>
  </conditionalFormatting>
  <conditionalFormatting sqref="G166:J166">
    <cfRule type="expression" dxfId="237" priority="902">
      <formula>AND(#REF!&lt;&gt;"",$G166="")</formula>
    </cfRule>
  </conditionalFormatting>
  <conditionalFormatting sqref="L166">
    <cfRule type="expression" dxfId="236" priority="903">
      <formula>AND(#REF!&lt;&gt;"",#REF!&lt;&gt;0,$L166="")</formula>
    </cfRule>
  </conditionalFormatting>
  <conditionalFormatting sqref="G166">
    <cfRule type="expression" dxfId="235" priority="904">
      <formula>AND(#REF!&lt;&gt;"",$G166="")</formula>
    </cfRule>
  </conditionalFormatting>
  <conditionalFormatting sqref="E192:E194 E189 F188">
    <cfRule type="expression" dxfId="234" priority="284">
      <formula>C188="caché"</formula>
    </cfRule>
  </conditionalFormatting>
  <conditionalFormatting sqref="F192:F194 F189">
    <cfRule type="expression" dxfId="233" priority="283">
      <formula>C189="caché"</formula>
    </cfRule>
  </conditionalFormatting>
  <conditionalFormatting sqref="F190">
    <cfRule type="expression" dxfId="232" priority="281">
      <formula>#REF!="caché"</formula>
    </cfRule>
  </conditionalFormatting>
  <conditionalFormatting sqref="E188">
    <cfRule type="expression" dxfId="231" priority="282">
      <formula>C188="caché"</formula>
    </cfRule>
  </conditionalFormatting>
  <conditionalFormatting sqref="F191">
    <cfRule type="expression" dxfId="230" priority="286">
      <formula>C190="caché"</formula>
    </cfRule>
  </conditionalFormatting>
  <conditionalFormatting sqref="E212:E214 E209 F208">
    <cfRule type="expression" dxfId="229" priority="278">
      <formula>C208="caché"</formula>
    </cfRule>
  </conditionalFormatting>
  <conditionalFormatting sqref="F212:F214 F209">
    <cfRule type="expression" dxfId="228" priority="277">
      <formula>C209="caché"</formula>
    </cfRule>
  </conditionalFormatting>
  <conditionalFormatting sqref="F210">
    <cfRule type="expression" dxfId="227" priority="275">
      <formula>#REF!="caché"</formula>
    </cfRule>
  </conditionalFormatting>
  <conditionalFormatting sqref="E208">
    <cfRule type="expression" dxfId="226" priority="276">
      <formula>C208="caché"</formula>
    </cfRule>
  </conditionalFormatting>
  <conditionalFormatting sqref="F211">
    <cfRule type="expression" dxfId="225" priority="280">
      <formula>C210="caché"</formula>
    </cfRule>
  </conditionalFormatting>
  <conditionalFormatting sqref="E235:E237 E232 F231">
    <cfRule type="expression" dxfId="224" priority="272">
      <formula>C231="caché"</formula>
    </cfRule>
  </conditionalFormatting>
  <conditionalFormatting sqref="F235:F237 F232">
    <cfRule type="expression" dxfId="223" priority="271">
      <formula>C232="caché"</formula>
    </cfRule>
  </conditionalFormatting>
  <conditionalFormatting sqref="F233">
    <cfRule type="expression" dxfId="222" priority="269">
      <formula>#REF!="caché"</formula>
    </cfRule>
  </conditionalFormatting>
  <conditionalFormatting sqref="E231">
    <cfRule type="expression" dxfId="221" priority="270">
      <formula>C231="caché"</formula>
    </cfRule>
  </conditionalFormatting>
  <conditionalFormatting sqref="F234">
    <cfRule type="expression" dxfId="220" priority="274">
      <formula>C233="caché"</formula>
    </cfRule>
  </conditionalFormatting>
  <conditionalFormatting sqref="G301:J301">
    <cfRule type="expression" dxfId="219" priority="267">
      <formula>AND($D301&lt;&gt;"",$G301="")</formula>
    </cfRule>
  </conditionalFormatting>
  <conditionalFormatting sqref="L301">
    <cfRule type="expression" dxfId="218" priority="268">
      <formula>AND($D301&lt;&gt;"",$D301&lt;&gt;0,$L301="")</formula>
    </cfRule>
  </conditionalFormatting>
  <conditionalFormatting sqref="E301">
    <cfRule type="expression" dxfId="217" priority="266">
      <formula>C301="caché"</formula>
    </cfRule>
  </conditionalFormatting>
  <conditionalFormatting sqref="F301">
    <cfRule type="expression" dxfId="216" priority="265">
      <formula>C301="caché"</formula>
    </cfRule>
  </conditionalFormatting>
  <conditionalFormatting sqref="G301:I301">
    <cfRule type="expression" dxfId="215" priority="264">
      <formula>AND($G301&lt;&gt;"",$I301="")</formula>
    </cfRule>
  </conditionalFormatting>
  <conditionalFormatting sqref="G301">
    <cfRule type="expression" dxfId="214" priority="263">
      <formula>AND($C301&lt;&gt;"",$G301="")</formula>
    </cfRule>
  </conditionalFormatting>
  <conditionalFormatting sqref="E323:E324">
    <cfRule type="expression" dxfId="213" priority="262">
      <formula>C323="caché"</formula>
    </cfRule>
  </conditionalFormatting>
  <conditionalFormatting sqref="F322:F324">
    <cfRule type="expression" dxfId="212" priority="261">
      <formula>C322="caché"</formula>
    </cfRule>
  </conditionalFormatting>
  <conditionalFormatting sqref="F321">
    <cfRule type="expression" dxfId="211" priority="260">
      <formula>D321="caché"</formula>
    </cfRule>
  </conditionalFormatting>
  <conditionalFormatting sqref="E320">
    <cfRule type="expression" dxfId="210" priority="259">
      <formula>C320="caché"</formula>
    </cfRule>
  </conditionalFormatting>
  <conditionalFormatting sqref="F320">
    <cfRule type="expression" dxfId="209" priority="258">
      <formula>C320="caché"</formula>
    </cfRule>
  </conditionalFormatting>
  <conditionalFormatting sqref="F154">
    <cfRule type="expression" dxfId="208" priority="249">
      <formula>D154="caché"</formula>
    </cfRule>
  </conditionalFormatting>
  <conditionalFormatting sqref="G154:J154">
    <cfRule type="expression" dxfId="207" priority="256">
      <formula>AND($D154&lt;&gt;"",$G154="")</formula>
    </cfRule>
  </conditionalFormatting>
  <conditionalFormatting sqref="L154">
    <cfRule type="expression" dxfId="206" priority="257">
      <formula>AND($D154&lt;&gt;"",$D154&lt;&gt;0,$L154="")</formula>
    </cfRule>
  </conditionalFormatting>
  <conditionalFormatting sqref="E154">
    <cfRule type="expression" dxfId="205" priority="252">
      <formula>C154="caché"</formula>
    </cfRule>
  </conditionalFormatting>
  <conditionalFormatting sqref="G154:I154">
    <cfRule type="expression" dxfId="204" priority="251">
      <formula>AND($G154&lt;&gt;"",$I154="")</formula>
    </cfRule>
  </conditionalFormatting>
  <conditionalFormatting sqref="G154">
    <cfRule type="expression" dxfId="203" priority="250">
      <formula>AND($C154&lt;&gt;"",$G154="")</formula>
    </cfRule>
  </conditionalFormatting>
  <conditionalFormatting sqref="G42">
    <cfRule type="expression" dxfId="202" priority="244">
      <formula>AND($D42&lt;&gt;"",$G42="")</formula>
    </cfRule>
  </conditionalFormatting>
  <conditionalFormatting sqref="G42">
    <cfRule type="expression" dxfId="201" priority="243">
      <formula>AND($G42&lt;&gt;"",$I42="")</formula>
    </cfRule>
  </conditionalFormatting>
  <conditionalFormatting sqref="G42">
    <cfRule type="expression" dxfId="200" priority="242">
      <formula>AND($C42&lt;&gt;"",$G42="")</formula>
    </cfRule>
  </conditionalFormatting>
  <conditionalFormatting sqref="C154">
    <cfRule type="containsText" dxfId="199" priority="231" operator="containsText" text="x">
      <formula>NOT(ISERROR(SEARCH("x",C154)))</formula>
    </cfRule>
  </conditionalFormatting>
  <conditionalFormatting sqref="C154">
    <cfRule type="cellIs" dxfId="198" priority="228" operator="equal">
      <formula>"masquer"</formula>
    </cfRule>
  </conditionalFormatting>
  <conditionalFormatting sqref="P16">
    <cfRule type="expression" dxfId="197" priority="225">
      <formula>M16="caché"</formula>
    </cfRule>
  </conditionalFormatting>
  <conditionalFormatting sqref="P36">
    <cfRule type="expression" dxfId="196" priority="224">
      <formula>M36="caché"</formula>
    </cfRule>
  </conditionalFormatting>
  <conditionalFormatting sqref="P41">
    <cfRule type="expression" dxfId="195" priority="223">
      <formula>M41="caché"</formula>
    </cfRule>
  </conditionalFormatting>
  <conditionalFormatting sqref="P45">
    <cfRule type="expression" dxfId="194" priority="219">
      <formula>M45="caché"</formula>
    </cfRule>
  </conditionalFormatting>
  <conditionalFormatting sqref="P112">
    <cfRule type="expression" dxfId="193" priority="218">
      <formula>M112="caché"</formula>
    </cfRule>
  </conditionalFormatting>
  <conditionalFormatting sqref="P172">
    <cfRule type="expression" dxfId="192" priority="217">
      <formula>M172="caché"</formula>
    </cfRule>
  </conditionalFormatting>
  <conditionalFormatting sqref="P215">
    <cfRule type="expression" dxfId="191" priority="216">
      <formula>M215="caché"</formula>
    </cfRule>
  </conditionalFormatting>
  <conditionalFormatting sqref="P238">
    <cfRule type="expression" dxfId="190" priority="215">
      <formula>N238="caché"</formula>
    </cfRule>
  </conditionalFormatting>
  <conditionalFormatting sqref="P259">
    <cfRule type="expression" dxfId="189" priority="214">
      <formula>M259="caché"</formula>
    </cfRule>
  </conditionalFormatting>
  <conditionalFormatting sqref="P284">
    <cfRule type="expression" dxfId="188" priority="212">
      <formula>M284="caché"</formula>
    </cfRule>
  </conditionalFormatting>
  <conditionalFormatting sqref="P325">
    <cfRule type="expression" dxfId="187" priority="211">
      <formula>M325="caché"</formula>
    </cfRule>
  </conditionalFormatting>
  <conditionalFormatting sqref="P352">
    <cfRule type="expression" dxfId="186" priority="209">
      <formula>N352="caché"</formula>
    </cfRule>
  </conditionalFormatting>
  <conditionalFormatting sqref="E100">
    <cfRule type="expression" dxfId="185" priority="208">
      <formula>B100="caché"</formula>
    </cfRule>
  </conditionalFormatting>
  <conditionalFormatting sqref="E105">
    <cfRule type="expression" dxfId="184" priority="207">
      <formula>B105="caché"</formula>
    </cfRule>
  </conditionalFormatting>
  <conditionalFormatting sqref="F105">
    <cfRule type="expression" dxfId="183" priority="206">
      <formula>C105="caché"</formula>
    </cfRule>
  </conditionalFormatting>
  <conditionalFormatting sqref="E166:E167">
    <cfRule type="expression" dxfId="182" priority="205">
      <formula>C166="caché"</formula>
    </cfRule>
  </conditionalFormatting>
  <conditionalFormatting sqref="E163:F163">
    <cfRule type="expression" dxfId="181" priority="204">
      <formula>C163="caché"</formula>
    </cfRule>
  </conditionalFormatting>
  <conditionalFormatting sqref="E190:E191">
    <cfRule type="expression" dxfId="180" priority="203">
      <formula>C190="caché"</formula>
    </cfRule>
  </conditionalFormatting>
  <conditionalFormatting sqref="E207">
    <cfRule type="expression" dxfId="179" priority="202">
      <formula>C207="caché"</formula>
    </cfRule>
  </conditionalFormatting>
  <conditionalFormatting sqref="F207">
    <cfRule type="expression" dxfId="178" priority="201">
      <formula>C207="caché"</formula>
    </cfRule>
  </conditionalFormatting>
  <conditionalFormatting sqref="E210:E211">
    <cfRule type="expression" dxfId="177" priority="200">
      <formula>C210="caché"</formula>
    </cfRule>
  </conditionalFormatting>
  <conditionalFormatting sqref="E233:E234">
    <cfRule type="expression" dxfId="176" priority="199">
      <formula>C233="caché"</formula>
    </cfRule>
  </conditionalFormatting>
  <conditionalFormatting sqref="E256:F256">
    <cfRule type="expression" dxfId="175" priority="198">
      <formula>C256="caché"</formula>
    </cfRule>
  </conditionalFormatting>
  <conditionalFormatting sqref="E302:E303">
    <cfRule type="expression" dxfId="174" priority="197">
      <formula>C302="caché"</formula>
    </cfRule>
  </conditionalFormatting>
  <conditionalFormatting sqref="E321:E322">
    <cfRule type="expression" dxfId="173" priority="196">
      <formula>C321="caché"</formula>
    </cfRule>
  </conditionalFormatting>
  <conditionalFormatting sqref="E294">
    <cfRule type="expression" dxfId="172" priority="195">
      <formula>C294="caché"</formula>
    </cfRule>
  </conditionalFormatting>
  <conditionalFormatting sqref="F294">
    <cfRule type="expression" dxfId="171" priority="194">
      <formula>D294="caché"</formula>
    </cfRule>
  </conditionalFormatting>
  <conditionalFormatting sqref="E313">
    <cfRule type="expression" dxfId="170" priority="193">
      <formula>C313="caché"</formula>
    </cfRule>
  </conditionalFormatting>
  <conditionalFormatting sqref="F313">
    <cfRule type="expression" dxfId="169" priority="192">
      <formula>D313="caché"</formula>
    </cfRule>
  </conditionalFormatting>
  <conditionalFormatting sqref="G288:J288">
    <cfRule type="expression" dxfId="168" priority="190">
      <formula>AND($D288&lt;&gt;"",$G288="")</formula>
    </cfRule>
  </conditionalFormatting>
  <conditionalFormatting sqref="L288">
    <cfRule type="expression" dxfId="167" priority="191">
      <formula>AND($D288&lt;&gt;"",$D288&lt;&gt;0,$L288="")</formula>
    </cfRule>
  </conditionalFormatting>
  <conditionalFormatting sqref="G288:I288">
    <cfRule type="expression" dxfId="166" priority="189">
      <formula>AND($G288&lt;&gt;"",$I288="")</formula>
    </cfRule>
  </conditionalFormatting>
  <conditionalFormatting sqref="G288">
    <cfRule type="expression" dxfId="165" priority="188">
      <formula>AND($C288&lt;&gt;"",$G288="")</formula>
    </cfRule>
  </conditionalFormatting>
  <conditionalFormatting sqref="D3:D8 D36:D40 D45:D153 D155:D170 D172:D176 D306:D307 D312 D325:D382 D10:D20 D179:D288">
    <cfRule type="containsText" dxfId="164" priority="170" operator="containsText" text="x">
      <formula>NOT(ISERROR(SEARCH("x",D3)))</formula>
    </cfRule>
  </conditionalFormatting>
  <conditionalFormatting sqref="D113:D115 D173:D176 D260:D283 D326:D351 D353:D382 D179:D258">
    <cfRule type="containsText" dxfId="163" priority="168" operator="containsText" text="x">
      <formula>NOT(ISERROR(SEARCH("x",D113)))</formula>
    </cfRule>
  </conditionalFormatting>
  <conditionalFormatting sqref="D3:D8 D36:D40 D45:D153 D155:D170 D172:D176 D306:D307 D312 D325:D382 D10:D20 D179:D288">
    <cfRule type="cellIs" dxfId="162" priority="167" operator="equal">
      <formula>"masquer"</formula>
    </cfRule>
  </conditionalFormatting>
  <conditionalFormatting sqref="D154">
    <cfRule type="containsText" dxfId="161" priority="166" operator="containsText" text="x">
      <formula>NOT(ISERROR(SEARCH("x",D154)))</formula>
    </cfRule>
  </conditionalFormatting>
  <conditionalFormatting sqref="D154">
    <cfRule type="cellIs" dxfId="160" priority="164" operator="equal">
      <formula>"masquer"</formula>
    </cfRule>
  </conditionalFormatting>
  <conditionalFormatting sqref="D21:D34">
    <cfRule type="containsText" dxfId="159" priority="163" operator="containsText" text="x">
      <formula>NOT(ISERROR(SEARCH("x",D21)))</formula>
    </cfRule>
  </conditionalFormatting>
  <conditionalFormatting sqref="D21:D34">
    <cfRule type="cellIs" dxfId="158" priority="161" operator="equal">
      <formula>"masquer"</formula>
    </cfRule>
  </conditionalFormatting>
  <conditionalFormatting sqref="D118:D146">
    <cfRule type="containsText" dxfId="157" priority="160" operator="containsText" text="x">
      <formula>NOT(ISERROR(SEARCH("x",D118)))</formula>
    </cfRule>
  </conditionalFormatting>
  <conditionalFormatting sqref="D157:D170">
    <cfRule type="containsText" dxfId="156" priority="159" operator="containsText" text="x">
      <formula>NOT(ISERROR(SEARCH("x",D157)))</formula>
    </cfRule>
  </conditionalFormatting>
  <conditionalFormatting sqref="D293">
    <cfRule type="containsText" dxfId="155" priority="158" operator="containsText" text="x">
      <formula>NOT(ISERROR(SEARCH("x",D293)))</formula>
    </cfRule>
  </conditionalFormatting>
  <conditionalFormatting sqref="D293">
    <cfRule type="cellIs" dxfId="154" priority="156" operator="equal">
      <formula>"masquer"</formula>
    </cfRule>
  </conditionalFormatting>
  <conditionalFormatting sqref="D289">
    <cfRule type="containsText" dxfId="153" priority="155" operator="containsText" text="x">
      <formula>NOT(ISERROR(SEARCH("x",D289)))</formula>
    </cfRule>
  </conditionalFormatting>
  <conditionalFormatting sqref="D289">
    <cfRule type="cellIs" dxfId="152" priority="153" operator="equal">
      <formula>"masquer"</formula>
    </cfRule>
  </conditionalFormatting>
  <conditionalFormatting sqref="D290">
    <cfRule type="containsText" dxfId="151" priority="152" operator="containsText" text="x">
      <formula>NOT(ISERROR(SEARCH("x",D290)))</formula>
    </cfRule>
  </conditionalFormatting>
  <conditionalFormatting sqref="D290">
    <cfRule type="cellIs" dxfId="150" priority="150" operator="equal">
      <formula>"masquer"</formula>
    </cfRule>
  </conditionalFormatting>
  <conditionalFormatting sqref="D291">
    <cfRule type="containsText" dxfId="149" priority="149" operator="containsText" text="x">
      <formula>NOT(ISERROR(SEARCH("x",D291)))</formula>
    </cfRule>
  </conditionalFormatting>
  <conditionalFormatting sqref="D291">
    <cfRule type="cellIs" dxfId="148" priority="147" operator="equal">
      <formula>"masquer"</formula>
    </cfRule>
  </conditionalFormatting>
  <conditionalFormatting sqref="D292">
    <cfRule type="containsText" dxfId="147" priority="146" operator="containsText" text="x">
      <formula>NOT(ISERROR(SEARCH("x",D292)))</formula>
    </cfRule>
  </conditionalFormatting>
  <conditionalFormatting sqref="D292">
    <cfRule type="cellIs" dxfId="146" priority="144" operator="equal">
      <formula>"masquer"</formula>
    </cfRule>
  </conditionalFormatting>
  <conditionalFormatting sqref="D294">
    <cfRule type="containsText" dxfId="145" priority="143" operator="containsText" text="x">
      <formula>NOT(ISERROR(SEARCH("x",D294)))</formula>
    </cfRule>
  </conditionalFormatting>
  <conditionalFormatting sqref="D294">
    <cfRule type="cellIs" dxfId="144" priority="141" operator="equal">
      <formula>"masquer"</formula>
    </cfRule>
  </conditionalFormatting>
  <conditionalFormatting sqref="D295">
    <cfRule type="containsText" dxfId="143" priority="140" operator="containsText" text="x">
      <formula>NOT(ISERROR(SEARCH("x",D295)))</formula>
    </cfRule>
  </conditionalFormatting>
  <conditionalFormatting sqref="D295">
    <cfRule type="cellIs" dxfId="142" priority="138" operator="equal">
      <formula>"masquer"</formula>
    </cfRule>
  </conditionalFormatting>
  <conditionalFormatting sqref="D296">
    <cfRule type="containsText" dxfId="141" priority="137" operator="containsText" text="x">
      <formula>NOT(ISERROR(SEARCH("x",D296)))</formula>
    </cfRule>
  </conditionalFormatting>
  <conditionalFormatting sqref="D296">
    <cfRule type="cellIs" dxfId="140" priority="135" operator="equal">
      <formula>"masquer"</formula>
    </cfRule>
  </conditionalFormatting>
  <conditionalFormatting sqref="D297">
    <cfRule type="containsText" dxfId="139" priority="134" operator="containsText" text="x">
      <formula>NOT(ISERROR(SEARCH("x",D297)))</formula>
    </cfRule>
  </conditionalFormatting>
  <conditionalFormatting sqref="D297">
    <cfRule type="cellIs" dxfId="138" priority="132" operator="equal">
      <formula>"masquer"</formula>
    </cfRule>
  </conditionalFormatting>
  <conditionalFormatting sqref="D298">
    <cfRule type="containsText" dxfId="137" priority="131" operator="containsText" text="x">
      <formula>NOT(ISERROR(SEARCH("x",D298)))</formula>
    </cfRule>
  </conditionalFormatting>
  <conditionalFormatting sqref="D298">
    <cfRule type="cellIs" dxfId="136" priority="129" operator="equal">
      <formula>"masquer"</formula>
    </cfRule>
  </conditionalFormatting>
  <conditionalFormatting sqref="D299">
    <cfRule type="containsText" dxfId="135" priority="128" operator="containsText" text="x">
      <formula>NOT(ISERROR(SEARCH("x",D299)))</formula>
    </cfRule>
  </conditionalFormatting>
  <conditionalFormatting sqref="D299">
    <cfRule type="cellIs" dxfId="134" priority="126" operator="equal">
      <formula>"masquer"</formula>
    </cfRule>
  </conditionalFormatting>
  <conditionalFormatting sqref="D300">
    <cfRule type="containsText" dxfId="133" priority="125" operator="containsText" text="x">
      <formula>NOT(ISERROR(SEARCH("x",D300)))</formula>
    </cfRule>
  </conditionalFormatting>
  <conditionalFormatting sqref="D300">
    <cfRule type="cellIs" dxfId="132" priority="123" operator="equal">
      <formula>"masquer"</formula>
    </cfRule>
  </conditionalFormatting>
  <conditionalFormatting sqref="D301">
    <cfRule type="containsText" dxfId="131" priority="122" operator="containsText" text="x">
      <formula>NOT(ISERROR(SEARCH("x",D301)))</formula>
    </cfRule>
  </conditionalFormatting>
  <conditionalFormatting sqref="D301">
    <cfRule type="cellIs" dxfId="130" priority="120" operator="equal">
      <formula>"masquer"</formula>
    </cfRule>
  </conditionalFormatting>
  <conditionalFormatting sqref="D302">
    <cfRule type="containsText" dxfId="129" priority="119" operator="containsText" text="x">
      <formula>NOT(ISERROR(SEARCH("x",D302)))</formula>
    </cfRule>
  </conditionalFormatting>
  <conditionalFormatting sqref="D302">
    <cfRule type="cellIs" dxfId="128" priority="117" operator="equal">
      <formula>"masquer"</formula>
    </cfRule>
  </conditionalFormatting>
  <conditionalFormatting sqref="D303">
    <cfRule type="containsText" dxfId="127" priority="116" operator="containsText" text="x">
      <formula>NOT(ISERROR(SEARCH("x",D303)))</formula>
    </cfRule>
  </conditionalFormatting>
  <conditionalFormatting sqref="D303">
    <cfRule type="cellIs" dxfId="126" priority="114" operator="equal">
      <formula>"masquer"</formula>
    </cfRule>
  </conditionalFormatting>
  <conditionalFormatting sqref="D304">
    <cfRule type="containsText" dxfId="125" priority="113" operator="containsText" text="x">
      <formula>NOT(ISERROR(SEARCH("x",D304)))</formula>
    </cfRule>
  </conditionalFormatting>
  <conditionalFormatting sqref="D304">
    <cfRule type="cellIs" dxfId="124" priority="111" operator="equal">
      <formula>"masquer"</formula>
    </cfRule>
  </conditionalFormatting>
  <conditionalFormatting sqref="D305">
    <cfRule type="containsText" dxfId="123" priority="110" operator="containsText" text="x">
      <formula>NOT(ISERROR(SEARCH("x",D305)))</formula>
    </cfRule>
  </conditionalFormatting>
  <conditionalFormatting sqref="D305">
    <cfRule type="cellIs" dxfId="122" priority="108" operator="equal">
      <formula>"masquer"</formula>
    </cfRule>
  </conditionalFormatting>
  <conditionalFormatting sqref="D308">
    <cfRule type="containsText" dxfId="121" priority="107" operator="containsText" text="x">
      <formula>NOT(ISERROR(SEARCH("x",D308)))</formula>
    </cfRule>
  </conditionalFormatting>
  <conditionalFormatting sqref="D308">
    <cfRule type="cellIs" dxfId="120" priority="105" operator="equal">
      <formula>"masquer"</formula>
    </cfRule>
  </conditionalFormatting>
  <conditionalFormatting sqref="D309">
    <cfRule type="containsText" dxfId="119" priority="104" operator="containsText" text="x">
      <formula>NOT(ISERROR(SEARCH("x",D309)))</formula>
    </cfRule>
  </conditionalFormatting>
  <conditionalFormatting sqref="D309">
    <cfRule type="cellIs" dxfId="118" priority="102" operator="equal">
      <formula>"masquer"</formula>
    </cfRule>
  </conditionalFormatting>
  <conditionalFormatting sqref="D310">
    <cfRule type="containsText" dxfId="117" priority="101" operator="containsText" text="x">
      <formula>NOT(ISERROR(SEARCH("x",D310)))</formula>
    </cfRule>
  </conditionalFormatting>
  <conditionalFormatting sqref="D310">
    <cfRule type="cellIs" dxfId="116" priority="99" operator="equal">
      <formula>"masquer"</formula>
    </cfRule>
  </conditionalFormatting>
  <conditionalFormatting sqref="D311">
    <cfRule type="containsText" dxfId="115" priority="98" operator="containsText" text="x">
      <formula>NOT(ISERROR(SEARCH("x",D311)))</formula>
    </cfRule>
  </conditionalFormatting>
  <conditionalFormatting sqref="D311">
    <cfRule type="cellIs" dxfId="114" priority="96" operator="equal">
      <formula>"masquer"</formula>
    </cfRule>
  </conditionalFormatting>
  <conditionalFormatting sqref="D313">
    <cfRule type="containsText" dxfId="113" priority="95" operator="containsText" text="x">
      <formula>NOT(ISERROR(SEARCH("x",D313)))</formula>
    </cfRule>
  </conditionalFormatting>
  <conditionalFormatting sqref="D313">
    <cfRule type="cellIs" dxfId="112" priority="93" operator="equal">
      <formula>"masquer"</formula>
    </cfRule>
  </conditionalFormatting>
  <conditionalFormatting sqref="D314">
    <cfRule type="containsText" dxfId="111" priority="92" operator="containsText" text="x">
      <formula>NOT(ISERROR(SEARCH("x",D314)))</formula>
    </cfRule>
  </conditionalFormatting>
  <conditionalFormatting sqref="D314">
    <cfRule type="cellIs" dxfId="110" priority="90" operator="equal">
      <formula>"masquer"</formula>
    </cfRule>
  </conditionalFormatting>
  <conditionalFormatting sqref="D315">
    <cfRule type="containsText" dxfId="109" priority="89" operator="containsText" text="x">
      <formula>NOT(ISERROR(SEARCH("x",D315)))</formula>
    </cfRule>
  </conditionalFormatting>
  <conditionalFormatting sqref="D315">
    <cfRule type="cellIs" dxfId="108" priority="87" operator="equal">
      <formula>"masquer"</formula>
    </cfRule>
  </conditionalFormatting>
  <conditionalFormatting sqref="D316">
    <cfRule type="containsText" dxfId="107" priority="86" operator="containsText" text="x">
      <formula>NOT(ISERROR(SEARCH("x",D316)))</formula>
    </cfRule>
  </conditionalFormatting>
  <conditionalFormatting sqref="D316">
    <cfRule type="cellIs" dxfId="106" priority="84" operator="equal">
      <formula>"masquer"</formula>
    </cfRule>
  </conditionalFormatting>
  <conditionalFormatting sqref="D317">
    <cfRule type="containsText" dxfId="105" priority="83" operator="containsText" text="x">
      <formula>NOT(ISERROR(SEARCH("x",D317)))</formula>
    </cfRule>
  </conditionalFormatting>
  <conditionalFormatting sqref="D317">
    <cfRule type="cellIs" dxfId="104" priority="81" operator="equal">
      <formula>"masquer"</formula>
    </cfRule>
  </conditionalFormatting>
  <conditionalFormatting sqref="D318">
    <cfRule type="containsText" dxfId="103" priority="80" operator="containsText" text="x">
      <formula>NOT(ISERROR(SEARCH("x",D318)))</formula>
    </cfRule>
  </conditionalFormatting>
  <conditionalFormatting sqref="D318">
    <cfRule type="cellIs" dxfId="102" priority="78" operator="equal">
      <formula>"masquer"</formula>
    </cfRule>
  </conditionalFormatting>
  <conditionalFormatting sqref="D319">
    <cfRule type="containsText" dxfId="101" priority="77" operator="containsText" text="x">
      <formula>NOT(ISERROR(SEARCH("x",D319)))</formula>
    </cfRule>
  </conditionalFormatting>
  <conditionalFormatting sqref="D319">
    <cfRule type="cellIs" dxfId="100" priority="75" operator="equal">
      <formula>"masquer"</formula>
    </cfRule>
  </conditionalFormatting>
  <conditionalFormatting sqref="D320">
    <cfRule type="containsText" dxfId="99" priority="74" operator="containsText" text="x">
      <formula>NOT(ISERROR(SEARCH("x",D320)))</formula>
    </cfRule>
  </conditionalFormatting>
  <conditionalFormatting sqref="D320">
    <cfRule type="cellIs" dxfId="98" priority="72" operator="equal">
      <formula>"masquer"</formula>
    </cfRule>
  </conditionalFormatting>
  <conditionalFormatting sqref="D321">
    <cfRule type="containsText" dxfId="97" priority="71" operator="containsText" text="x">
      <formula>NOT(ISERROR(SEARCH("x",D321)))</formula>
    </cfRule>
  </conditionalFormatting>
  <conditionalFormatting sqref="D321">
    <cfRule type="cellIs" dxfId="96" priority="69" operator="equal">
      <formula>"masquer"</formula>
    </cfRule>
  </conditionalFormatting>
  <conditionalFormatting sqref="D322">
    <cfRule type="containsText" dxfId="95" priority="68" operator="containsText" text="x">
      <formula>NOT(ISERROR(SEARCH("x",D322)))</formula>
    </cfRule>
  </conditionalFormatting>
  <conditionalFormatting sqref="D322">
    <cfRule type="cellIs" dxfId="94" priority="66" operator="equal">
      <formula>"masquer"</formula>
    </cfRule>
  </conditionalFormatting>
  <conditionalFormatting sqref="D323">
    <cfRule type="containsText" dxfId="93" priority="65" operator="containsText" text="x">
      <formula>NOT(ISERROR(SEARCH("x",D323)))</formula>
    </cfRule>
  </conditionalFormatting>
  <conditionalFormatting sqref="D323">
    <cfRule type="cellIs" dxfId="92" priority="63" operator="equal">
      <formula>"masquer"</formula>
    </cfRule>
  </conditionalFormatting>
  <conditionalFormatting sqref="D324">
    <cfRule type="containsText" dxfId="91" priority="62" operator="containsText" text="x">
      <formula>NOT(ISERROR(SEARCH("x",D324)))</formula>
    </cfRule>
  </conditionalFormatting>
  <conditionalFormatting sqref="D324">
    <cfRule type="cellIs" dxfId="90" priority="60" operator="equal">
      <formula>"masquer"</formula>
    </cfRule>
  </conditionalFormatting>
  <conditionalFormatting sqref="G9">
    <cfRule type="expression" dxfId="89" priority="55">
      <formula>AND($D9&lt;&gt;"",$G9="")</formula>
    </cfRule>
  </conditionalFormatting>
  <conditionalFormatting sqref="G9">
    <cfRule type="expression" dxfId="88" priority="54">
      <formula>AND($G9&lt;&gt;"",$I9="")</formula>
    </cfRule>
  </conditionalFormatting>
  <conditionalFormatting sqref="G9">
    <cfRule type="expression" dxfId="87" priority="53">
      <formula>AND($C9&lt;&gt;"",$G9="")</formula>
    </cfRule>
  </conditionalFormatting>
  <conditionalFormatting sqref="C9">
    <cfRule type="containsText" dxfId="86" priority="52" operator="containsText" text="x">
      <formula>NOT(ISERROR(SEARCH("x",C9)))</formula>
    </cfRule>
  </conditionalFormatting>
  <conditionalFormatting sqref="C9">
    <cfRule type="cellIs" dxfId="85" priority="50" operator="equal">
      <formula>"masquer"</formula>
    </cfRule>
  </conditionalFormatting>
  <conditionalFormatting sqref="D9">
    <cfRule type="containsText" dxfId="84" priority="49" operator="containsText" text="x">
      <formula>NOT(ISERROR(SEARCH("x",D9)))</formula>
    </cfRule>
  </conditionalFormatting>
  <conditionalFormatting sqref="D9">
    <cfRule type="cellIs" dxfId="83" priority="47" operator="equal">
      <formula>"masquer"</formula>
    </cfRule>
  </conditionalFormatting>
  <conditionalFormatting sqref="C2:D2">
    <cfRule type="cellIs" dxfId="82" priority="41" operator="equal">
      <formula>"x"</formula>
    </cfRule>
    <cfRule type="cellIs" dxfId="81" priority="42" operator="equal">
      <formula>"z"</formula>
    </cfRule>
    <cfRule type="cellIs" dxfId="80" priority="43" operator="equal">
      <formula>"masquer"</formula>
    </cfRule>
  </conditionalFormatting>
  <conditionalFormatting sqref="C41">
    <cfRule type="containsText" dxfId="79" priority="40" operator="containsText" text="x">
      <formula>NOT(ISERROR(SEARCH("x",C41)))</formula>
    </cfRule>
  </conditionalFormatting>
  <conditionalFormatting sqref="C41">
    <cfRule type="cellIs" dxfId="78" priority="38" operator="equal">
      <formula>"masquer"</formula>
    </cfRule>
  </conditionalFormatting>
  <conditionalFormatting sqref="D41">
    <cfRule type="containsText" dxfId="77" priority="37" operator="containsText" text="x">
      <formula>NOT(ISERROR(SEARCH("x",D41)))</formula>
    </cfRule>
  </conditionalFormatting>
  <conditionalFormatting sqref="D41">
    <cfRule type="cellIs" dxfId="76" priority="35" operator="equal">
      <formula>"masquer"</formula>
    </cfRule>
  </conditionalFormatting>
  <conditionalFormatting sqref="C42">
    <cfRule type="containsText" dxfId="75" priority="34" operator="containsText" text="x">
      <formula>NOT(ISERROR(SEARCH("x",C42)))</formula>
    </cfRule>
  </conditionalFormatting>
  <conditionalFormatting sqref="C42">
    <cfRule type="cellIs" dxfId="74" priority="32" operator="equal">
      <formula>"masquer"</formula>
    </cfRule>
  </conditionalFormatting>
  <conditionalFormatting sqref="D42">
    <cfRule type="containsText" dxfId="73" priority="31" operator="containsText" text="x">
      <formula>NOT(ISERROR(SEARCH("x",D42)))</formula>
    </cfRule>
  </conditionalFormatting>
  <conditionalFormatting sqref="D42">
    <cfRule type="cellIs" dxfId="72" priority="29" operator="equal">
      <formula>"masquer"</formula>
    </cfRule>
  </conditionalFormatting>
  <conditionalFormatting sqref="C43">
    <cfRule type="containsText" dxfId="71" priority="28" operator="containsText" text="x">
      <formula>NOT(ISERROR(SEARCH("x",C43)))</formula>
    </cfRule>
  </conditionalFormatting>
  <conditionalFormatting sqref="C43">
    <cfRule type="cellIs" dxfId="70" priority="26" operator="equal">
      <formula>"masquer"</formula>
    </cfRule>
  </conditionalFormatting>
  <conditionalFormatting sqref="D43">
    <cfRule type="containsText" dxfId="69" priority="25" operator="containsText" text="x">
      <formula>NOT(ISERROR(SEARCH("x",D43)))</formula>
    </cfRule>
  </conditionalFormatting>
  <conditionalFormatting sqref="D43">
    <cfRule type="cellIs" dxfId="68" priority="23" operator="equal">
      <formula>"masquer"</formula>
    </cfRule>
  </conditionalFormatting>
  <conditionalFormatting sqref="C178">
    <cfRule type="containsText" dxfId="67" priority="20" operator="containsText" text="x">
      <formula>NOT(ISERROR(SEARCH("x",C178)))</formula>
    </cfRule>
  </conditionalFormatting>
  <conditionalFormatting sqref="G178:J178">
    <cfRule type="expression" dxfId="66" priority="21">
      <formula>AND($D178&lt;&gt;"",$G178="")</formula>
    </cfRule>
  </conditionalFormatting>
  <conditionalFormatting sqref="L178">
    <cfRule type="expression" dxfId="65" priority="22">
      <formula>AND($D178&lt;&gt;"",$D178&lt;&gt;0,$L178="")</formula>
    </cfRule>
  </conditionalFormatting>
  <conditionalFormatting sqref="C178">
    <cfRule type="containsText" dxfId="64" priority="18" operator="containsText" text="x">
      <formula>NOT(ISERROR(SEARCH("x",C178)))</formula>
    </cfRule>
  </conditionalFormatting>
  <conditionalFormatting sqref="E178">
    <cfRule type="expression" dxfId="63" priority="16">
      <formula>C178="caché"</formula>
    </cfRule>
  </conditionalFormatting>
  <conditionalFormatting sqref="F178">
    <cfRule type="expression" dxfId="62" priority="15">
      <formula>C178="caché"</formula>
    </cfRule>
  </conditionalFormatting>
  <conditionalFormatting sqref="G178:I178">
    <cfRule type="expression" dxfId="61" priority="14">
      <formula>AND($G178&lt;&gt;"",$I178="")</formula>
    </cfRule>
  </conditionalFormatting>
  <conditionalFormatting sqref="G178">
    <cfRule type="expression" dxfId="60" priority="13">
      <formula>AND($C178&lt;&gt;"",$G178="")</formula>
    </cfRule>
  </conditionalFormatting>
  <conditionalFormatting sqref="C178">
    <cfRule type="cellIs" dxfId="59" priority="17" operator="equal">
      <formula>"masquer"</formula>
    </cfRule>
  </conditionalFormatting>
  <conditionalFormatting sqref="D178">
    <cfRule type="containsText" dxfId="58" priority="12" operator="containsText" text="x">
      <formula>NOT(ISERROR(SEARCH("x",D178)))</formula>
    </cfRule>
  </conditionalFormatting>
  <conditionalFormatting sqref="D178">
    <cfRule type="containsText" dxfId="57" priority="10" operator="containsText" text="x">
      <formula>NOT(ISERROR(SEARCH("x",D178)))</formula>
    </cfRule>
  </conditionalFormatting>
  <conditionalFormatting sqref="D178">
    <cfRule type="cellIs" dxfId="56" priority="9" operator="equal">
      <formula>"masquer"</formula>
    </cfRule>
  </conditionalFormatting>
  <conditionalFormatting sqref="C177">
    <cfRule type="containsText" dxfId="55" priority="8" operator="containsText" text="x">
      <formula>NOT(ISERROR(SEARCH("x",C177)))</formula>
    </cfRule>
  </conditionalFormatting>
  <conditionalFormatting sqref="C177">
    <cfRule type="containsText" dxfId="54" priority="6" operator="containsText" text="x">
      <formula>NOT(ISERROR(SEARCH("x",C177)))</formula>
    </cfRule>
  </conditionalFormatting>
  <conditionalFormatting sqref="C177">
    <cfRule type="cellIs" dxfId="53" priority="5" operator="equal">
      <formula>"masquer"</formula>
    </cfRule>
  </conditionalFormatting>
  <conditionalFormatting sqref="D177">
    <cfRule type="containsText" dxfId="52" priority="4" operator="containsText" text="x">
      <formula>NOT(ISERROR(SEARCH("x",D177)))</formula>
    </cfRule>
  </conditionalFormatting>
  <conditionalFormatting sqref="D177">
    <cfRule type="containsText" dxfId="51" priority="2" operator="containsText" text="x">
      <formula>NOT(ISERROR(SEARCH("x",D177)))</formula>
    </cfRule>
  </conditionalFormatting>
  <conditionalFormatting sqref="D177">
    <cfRule type="cellIs" dxfId="50" priority="1" operator="equal">
      <formula>"masquer"</formula>
    </cfRule>
  </conditionalFormatting>
  <printOptions horizontalCentered="1"/>
  <pageMargins left="0" right="0" top="0.19685039370078741" bottom="0.19685039370078741" header="0.11811023622047245" footer="0.11811023622047245"/>
  <pageSetup paperSize="9" orientation="portrait" horizontalDpi="1200" verticalDpi="1200" r:id="rId3"/>
  <headerFooter>
    <oddFooter>&amp;C&amp;"Calibri,Normal"&amp;8&amp;P/&amp;N</oddFooter>
  </headerFooter>
  <extLst>
    <ext xmlns:x14="http://schemas.microsoft.com/office/spreadsheetml/2009/9/main" uri="{78C0D931-6437-407d-A8EE-F0AAD7539E65}">
      <x14:conditionalFormattings>
        <x14:conditionalFormatting xmlns:xm="http://schemas.microsoft.com/office/excel/2006/main">
          <x14:cfRule type="containsText" priority="413" operator="containsText" id="{1D094A68-61AB-4A98-905B-9C417AA5D59A}">
            <xm:f>NOT(ISERROR(SEARCH("+",C1)))</xm:f>
            <xm:f>"+"</xm:f>
            <x14:dxf>
              <fill>
                <patternFill patternType="lightDown">
                  <fgColor theme="9"/>
                </patternFill>
              </fill>
            </x14:dxf>
          </x14:cfRule>
          <xm:sqref>C1:D1 C155:C170 C383:D1048576 C36:C40 C45:C153 C172:C176 C3:C8 C10:C34 C179:C382</xm:sqref>
        </x14:conditionalFormatting>
        <x14:conditionalFormatting xmlns:xm="http://schemas.microsoft.com/office/excel/2006/main">
          <x14:cfRule type="containsText" priority="230" operator="containsText" id="{F8C9D12B-3AD6-4A49-99EA-BB9EB3A382E1}">
            <xm:f>NOT(ISERROR(SEARCH("+",C154)))</xm:f>
            <xm:f>"+"</xm:f>
            <x14:dxf>
              <fill>
                <patternFill patternType="lightDown">
                  <fgColor theme="9"/>
                </patternFill>
              </fill>
            </x14:dxf>
          </x14:cfRule>
          <xm:sqref>C154</xm:sqref>
        </x14:conditionalFormatting>
        <x14:conditionalFormatting xmlns:xm="http://schemas.microsoft.com/office/excel/2006/main">
          <x14:cfRule type="containsText" priority="169" operator="containsText" id="{F863F8B6-874B-4269-A13A-620066C9BCFB}">
            <xm:f>NOT(ISERROR(SEARCH("+",D3)))</xm:f>
            <xm:f>"+"</xm:f>
            <x14:dxf>
              <fill>
                <patternFill patternType="lightDown">
                  <fgColor theme="9"/>
                </patternFill>
              </fill>
            </x14:dxf>
          </x14:cfRule>
          <xm:sqref>D3:D8 D36:D40 D45:D153 D155:D170 D172:D176 D306:D307 D312 D325:D382 D10:D20 D179:D288</xm:sqref>
        </x14:conditionalFormatting>
        <x14:conditionalFormatting xmlns:xm="http://schemas.microsoft.com/office/excel/2006/main">
          <x14:cfRule type="containsText" priority="165" operator="containsText" id="{EAE91305-4681-44B6-A111-3437A6538629}">
            <xm:f>NOT(ISERROR(SEARCH("+",D154)))</xm:f>
            <xm:f>"+"</xm:f>
            <x14:dxf>
              <fill>
                <patternFill patternType="lightDown">
                  <fgColor theme="9"/>
                </patternFill>
              </fill>
            </x14:dxf>
          </x14:cfRule>
          <xm:sqref>D154</xm:sqref>
        </x14:conditionalFormatting>
        <x14:conditionalFormatting xmlns:xm="http://schemas.microsoft.com/office/excel/2006/main">
          <x14:cfRule type="containsText" priority="162" operator="containsText" id="{388DA577-2012-407E-85C5-C4D3D7CCD063}">
            <xm:f>NOT(ISERROR(SEARCH("+",D21)))</xm:f>
            <xm:f>"+"</xm:f>
            <x14:dxf>
              <fill>
                <patternFill patternType="lightDown">
                  <fgColor theme="9"/>
                </patternFill>
              </fill>
            </x14:dxf>
          </x14:cfRule>
          <xm:sqref>D21:D34</xm:sqref>
        </x14:conditionalFormatting>
        <x14:conditionalFormatting xmlns:xm="http://schemas.microsoft.com/office/excel/2006/main">
          <x14:cfRule type="containsText" priority="157" operator="containsText" id="{67683B5E-4298-4518-A231-F779ABEB7604}">
            <xm:f>NOT(ISERROR(SEARCH("+",D293)))</xm:f>
            <xm:f>"+"</xm:f>
            <x14:dxf>
              <fill>
                <patternFill patternType="lightDown">
                  <fgColor theme="9"/>
                </patternFill>
              </fill>
            </x14:dxf>
          </x14:cfRule>
          <xm:sqref>D293</xm:sqref>
        </x14:conditionalFormatting>
        <x14:conditionalFormatting xmlns:xm="http://schemas.microsoft.com/office/excel/2006/main">
          <x14:cfRule type="containsText" priority="154" operator="containsText" id="{A4CC985F-BAC8-4BF0-BFA8-992ADEF8269B}">
            <xm:f>NOT(ISERROR(SEARCH("+",D289)))</xm:f>
            <xm:f>"+"</xm:f>
            <x14:dxf>
              <fill>
                <patternFill patternType="lightDown">
                  <fgColor theme="9"/>
                </patternFill>
              </fill>
            </x14:dxf>
          </x14:cfRule>
          <xm:sqref>D289</xm:sqref>
        </x14:conditionalFormatting>
        <x14:conditionalFormatting xmlns:xm="http://schemas.microsoft.com/office/excel/2006/main">
          <x14:cfRule type="containsText" priority="151" operator="containsText" id="{5533C4A2-1702-47DB-B723-7CA831BDFE96}">
            <xm:f>NOT(ISERROR(SEARCH("+",D290)))</xm:f>
            <xm:f>"+"</xm:f>
            <x14:dxf>
              <fill>
                <patternFill patternType="lightDown">
                  <fgColor theme="9"/>
                </patternFill>
              </fill>
            </x14:dxf>
          </x14:cfRule>
          <xm:sqref>D290</xm:sqref>
        </x14:conditionalFormatting>
        <x14:conditionalFormatting xmlns:xm="http://schemas.microsoft.com/office/excel/2006/main">
          <x14:cfRule type="containsText" priority="148" operator="containsText" id="{27446E38-AE84-49DC-ABA7-04C39EC26FBF}">
            <xm:f>NOT(ISERROR(SEARCH("+",D291)))</xm:f>
            <xm:f>"+"</xm:f>
            <x14:dxf>
              <fill>
                <patternFill patternType="lightDown">
                  <fgColor theme="9"/>
                </patternFill>
              </fill>
            </x14:dxf>
          </x14:cfRule>
          <xm:sqref>D291</xm:sqref>
        </x14:conditionalFormatting>
        <x14:conditionalFormatting xmlns:xm="http://schemas.microsoft.com/office/excel/2006/main">
          <x14:cfRule type="containsText" priority="145" operator="containsText" id="{3CECAB8C-7234-498C-983B-67E1099F7EC0}">
            <xm:f>NOT(ISERROR(SEARCH("+",D292)))</xm:f>
            <xm:f>"+"</xm:f>
            <x14:dxf>
              <fill>
                <patternFill patternType="lightDown">
                  <fgColor theme="9"/>
                </patternFill>
              </fill>
            </x14:dxf>
          </x14:cfRule>
          <xm:sqref>D292</xm:sqref>
        </x14:conditionalFormatting>
        <x14:conditionalFormatting xmlns:xm="http://schemas.microsoft.com/office/excel/2006/main">
          <x14:cfRule type="containsText" priority="142" operator="containsText" id="{28304552-FCB9-4659-ADA5-F272E79DEBC3}">
            <xm:f>NOT(ISERROR(SEARCH("+",D294)))</xm:f>
            <xm:f>"+"</xm:f>
            <x14:dxf>
              <fill>
                <patternFill patternType="lightDown">
                  <fgColor theme="9"/>
                </patternFill>
              </fill>
            </x14:dxf>
          </x14:cfRule>
          <xm:sqref>D294</xm:sqref>
        </x14:conditionalFormatting>
        <x14:conditionalFormatting xmlns:xm="http://schemas.microsoft.com/office/excel/2006/main">
          <x14:cfRule type="containsText" priority="139" operator="containsText" id="{8F3FCDFC-779B-465C-B04A-A409DB153A85}">
            <xm:f>NOT(ISERROR(SEARCH("+",D295)))</xm:f>
            <xm:f>"+"</xm:f>
            <x14:dxf>
              <fill>
                <patternFill patternType="lightDown">
                  <fgColor theme="9"/>
                </patternFill>
              </fill>
            </x14:dxf>
          </x14:cfRule>
          <xm:sqref>D295</xm:sqref>
        </x14:conditionalFormatting>
        <x14:conditionalFormatting xmlns:xm="http://schemas.microsoft.com/office/excel/2006/main">
          <x14:cfRule type="containsText" priority="136" operator="containsText" id="{0E2F62D8-7BCB-4EB6-9B04-2D075879470F}">
            <xm:f>NOT(ISERROR(SEARCH("+",D296)))</xm:f>
            <xm:f>"+"</xm:f>
            <x14:dxf>
              <fill>
                <patternFill patternType="lightDown">
                  <fgColor theme="9"/>
                </patternFill>
              </fill>
            </x14:dxf>
          </x14:cfRule>
          <xm:sqref>D296</xm:sqref>
        </x14:conditionalFormatting>
        <x14:conditionalFormatting xmlns:xm="http://schemas.microsoft.com/office/excel/2006/main">
          <x14:cfRule type="containsText" priority="133" operator="containsText" id="{AFF192A4-C4C0-429D-9DE8-F00C7D6DA224}">
            <xm:f>NOT(ISERROR(SEARCH("+",D297)))</xm:f>
            <xm:f>"+"</xm:f>
            <x14:dxf>
              <fill>
                <patternFill patternType="lightDown">
                  <fgColor theme="9"/>
                </patternFill>
              </fill>
            </x14:dxf>
          </x14:cfRule>
          <xm:sqref>D297</xm:sqref>
        </x14:conditionalFormatting>
        <x14:conditionalFormatting xmlns:xm="http://schemas.microsoft.com/office/excel/2006/main">
          <x14:cfRule type="containsText" priority="130" operator="containsText" id="{09D8F634-0532-45D6-AAB0-E62D592C0CEC}">
            <xm:f>NOT(ISERROR(SEARCH("+",D298)))</xm:f>
            <xm:f>"+"</xm:f>
            <x14:dxf>
              <fill>
                <patternFill patternType="lightDown">
                  <fgColor theme="9"/>
                </patternFill>
              </fill>
            </x14:dxf>
          </x14:cfRule>
          <xm:sqref>D298</xm:sqref>
        </x14:conditionalFormatting>
        <x14:conditionalFormatting xmlns:xm="http://schemas.microsoft.com/office/excel/2006/main">
          <x14:cfRule type="containsText" priority="127" operator="containsText" id="{3B827127-BD2D-4B81-8302-C1F442C13C9C}">
            <xm:f>NOT(ISERROR(SEARCH("+",D299)))</xm:f>
            <xm:f>"+"</xm:f>
            <x14:dxf>
              <fill>
                <patternFill patternType="lightDown">
                  <fgColor theme="9"/>
                </patternFill>
              </fill>
            </x14:dxf>
          </x14:cfRule>
          <xm:sqref>D299</xm:sqref>
        </x14:conditionalFormatting>
        <x14:conditionalFormatting xmlns:xm="http://schemas.microsoft.com/office/excel/2006/main">
          <x14:cfRule type="containsText" priority="124" operator="containsText" id="{788FBC58-991B-46F0-B5B8-C50947570876}">
            <xm:f>NOT(ISERROR(SEARCH("+",D300)))</xm:f>
            <xm:f>"+"</xm:f>
            <x14:dxf>
              <fill>
                <patternFill patternType="lightDown">
                  <fgColor theme="9"/>
                </patternFill>
              </fill>
            </x14:dxf>
          </x14:cfRule>
          <xm:sqref>D300</xm:sqref>
        </x14:conditionalFormatting>
        <x14:conditionalFormatting xmlns:xm="http://schemas.microsoft.com/office/excel/2006/main">
          <x14:cfRule type="containsText" priority="121" operator="containsText" id="{B4FA7647-8419-46CE-91D2-7A1BE00986D8}">
            <xm:f>NOT(ISERROR(SEARCH("+",D301)))</xm:f>
            <xm:f>"+"</xm:f>
            <x14:dxf>
              <fill>
                <patternFill patternType="lightDown">
                  <fgColor theme="9"/>
                </patternFill>
              </fill>
            </x14:dxf>
          </x14:cfRule>
          <xm:sqref>D301</xm:sqref>
        </x14:conditionalFormatting>
        <x14:conditionalFormatting xmlns:xm="http://schemas.microsoft.com/office/excel/2006/main">
          <x14:cfRule type="containsText" priority="118" operator="containsText" id="{4616A6CE-2505-4212-8C1E-F1AEADDE9BEE}">
            <xm:f>NOT(ISERROR(SEARCH("+",D302)))</xm:f>
            <xm:f>"+"</xm:f>
            <x14:dxf>
              <fill>
                <patternFill patternType="lightDown">
                  <fgColor theme="9"/>
                </patternFill>
              </fill>
            </x14:dxf>
          </x14:cfRule>
          <xm:sqref>D302</xm:sqref>
        </x14:conditionalFormatting>
        <x14:conditionalFormatting xmlns:xm="http://schemas.microsoft.com/office/excel/2006/main">
          <x14:cfRule type="containsText" priority="115" operator="containsText" id="{E838848D-549C-49C7-B024-220AB52FD856}">
            <xm:f>NOT(ISERROR(SEARCH("+",D303)))</xm:f>
            <xm:f>"+"</xm:f>
            <x14:dxf>
              <fill>
                <patternFill patternType="lightDown">
                  <fgColor theme="9"/>
                </patternFill>
              </fill>
            </x14:dxf>
          </x14:cfRule>
          <xm:sqref>D303</xm:sqref>
        </x14:conditionalFormatting>
        <x14:conditionalFormatting xmlns:xm="http://schemas.microsoft.com/office/excel/2006/main">
          <x14:cfRule type="containsText" priority="112" operator="containsText" id="{58CD9A63-72CE-435A-BE60-06268712E1E7}">
            <xm:f>NOT(ISERROR(SEARCH("+",D304)))</xm:f>
            <xm:f>"+"</xm:f>
            <x14:dxf>
              <fill>
                <patternFill patternType="lightDown">
                  <fgColor theme="9"/>
                </patternFill>
              </fill>
            </x14:dxf>
          </x14:cfRule>
          <xm:sqref>D304</xm:sqref>
        </x14:conditionalFormatting>
        <x14:conditionalFormatting xmlns:xm="http://schemas.microsoft.com/office/excel/2006/main">
          <x14:cfRule type="containsText" priority="109" operator="containsText" id="{E4D94DBD-A4DB-47DC-945A-BAF3CFEA952A}">
            <xm:f>NOT(ISERROR(SEARCH("+",D305)))</xm:f>
            <xm:f>"+"</xm:f>
            <x14:dxf>
              <fill>
                <patternFill patternType="lightDown">
                  <fgColor theme="9"/>
                </patternFill>
              </fill>
            </x14:dxf>
          </x14:cfRule>
          <xm:sqref>D305</xm:sqref>
        </x14:conditionalFormatting>
        <x14:conditionalFormatting xmlns:xm="http://schemas.microsoft.com/office/excel/2006/main">
          <x14:cfRule type="containsText" priority="106" operator="containsText" id="{09BDE674-6F72-426A-BC96-0BA7D7D1EC75}">
            <xm:f>NOT(ISERROR(SEARCH("+",D308)))</xm:f>
            <xm:f>"+"</xm:f>
            <x14:dxf>
              <fill>
                <patternFill patternType="lightDown">
                  <fgColor theme="9"/>
                </patternFill>
              </fill>
            </x14:dxf>
          </x14:cfRule>
          <xm:sqref>D308</xm:sqref>
        </x14:conditionalFormatting>
        <x14:conditionalFormatting xmlns:xm="http://schemas.microsoft.com/office/excel/2006/main">
          <x14:cfRule type="containsText" priority="103" operator="containsText" id="{7B96B8ED-F6C5-42D8-90C2-EFB79B271EBB}">
            <xm:f>NOT(ISERROR(SEARCH("+",D309)))</xm:f>
            <xm:f>"+"</xm:f>
            <x14:dxf>
              <fill>
                <patternFill patternType="lightDown">
                  <fgColor theme="9"/>
                </patternFill>
              </fill>
            </x14:dxf>
          </x14:cfRule>
          <xm:sqref>D309</xm:sqref>
        </x14:conditionalFormatting>
        <x14:conditionalFormatting xmlns:xm="http://schemas.microsoft.com/office/excel/2006/main">
          <x14:cfRule type="containsText" priority="100" operator="containsText" id="{186E2E0A-67FE-4CA6-A8F4-6FDE73A6711C}">
            <xm:f>NOT(ISERROR(SEARCH("+",D310)))</xm:f>
            <xm:f>"+"</xm:f>
            <x14:dxf>
              <fill>
                <patternFill patternType="lightDown">
                  <fgColor theme="9"/>
                </patternFill>
              </fill>
            </x14:dxf>
          </x14:cfRule>
          <xm:sqref>D310</xm:sqref>
        </x14:conditionalFormatting>
        <x14:conditionalFormatting xmlns:xm="http://schemas.microsoft.com/office/excel/2006/main">
          <x14:cfRule type="containsText" priority="97" operator="containsText" id="{7498E0E5-5BBE-4D52-B23C-E5AF4DFE47DB}">
            <xm:f>NOT(ISERROR(SEARCH("+",D311)))</xm:f>
            <xm:f>"+"</xm:f>
            <x14:dxf>
              <fill>
                <patternFill patternType="lightDown">
                  <fgColor theme="9"/>
                </patternFill>
              </fill>
            </x14:dxf>
          </x14:cfRule>
          <xm:sqref>D311</xm:sqref>
        </x14:conditionalFormatting>
        <x14:conditionalFormatting xmlns:xm="http://schemas.microsoft.com/office/excel/2006/main">
          <x14:cfRule type="containsText" priority="94" operator="containsText" id="{8A750BCD-4CD1-4A5F-9B2B-DB34FD81244F}">
            <xm:f>NOT(ISERROR(SEARCH("+",D313)))</xm:f>
            <xm:f>"+"</xm:f>
            <x14:dxf>
              <fill>
                <patternFill patternType="lightDown">
                  <fgColor theme="9"/>
                </patternFill>
              </fill>
            </x14:dxf>
          </x14:cfRule>
          <xm:sqref>D313</xm:sqref>
        </x14:conditionalFormatting>
        <x14:conditionalFormatting xmlns:xm="http://schemas.microsoft.com/office/excel/2006/main">
          <x14:cfRule type="containsText" priority="91" operator="containsText" id="{9A42ACD9-267C-47C4-816A-41C91E4B56F5}">
            <xm:f>NOT(ISERROR(SEARCH("+",D314)))</xm:f>
            <xm:f>"+"</xm:f>
            <x14:dxf>
              <fill>
                <patternFill patternType="lightDown">
                  <fgColor theme="9"/>
                </patternFill>
              </fill>
            </x14:dxf>
          </x14:cfRule>
          <xm:sqref>D314</xm:sqref>
        </x14:conditionalFormatting>
        <x14:conditionalFormatting xmlns:xm="http://schemas.microsoft.com/office/excel/2006/main">
          <x14:cfRule type="containsText" priority="88" operator="containsText" id="{DDAB48F6-2030-472B-ABF8-912650E953EB}">
            <xm:f>NOT(ISERROR(SEARCH("+",D315)))</xm:f>
            <xm:f>"+"</xm:f>
            <x14:dxf>
              <fill>
                <patternFill patternType="lightDown">
                  <fgColor theme="9"/>
                </patternFill>
              </fill>
            </x14:dxf>
          </x14:cfRule>
          <xm:sqref>D315</xm:sqref>
        </x14:conditionalFormatting>
        <x14:conditionalFormatting xmlns:xm="http://schemas.microsoft.com/office/excel/2006/main">
          <x14:cfRule type="containsText" priority="85" operator="containsText" id="{656FBFF6-ED57-4BAD-8BFB-001F820EE18F}">
            <xm:f>NOT(ISERROR(SEARCH("+",D316)))</xm:f>
            <xm:f>"+"</xm:f>
            <x14:dxf>
              <fill>
                <patternFill patternType="lightDown">
                  <fgColor theme="9"/>
                </patternFill>
              </fill>
            </x14:dxf>
          </x14:cfRule>
          <xm:sqref>D316</xm:sqref>
        </x14:conditionalFormatting>
        <x14:conditionalFormatting xmlns:xm="http://schemas.microsoft.com/office/excel/2006/main">
          <x14:cfRule type="containsText" priority="82" operator="containsText" id="{5570BF83-D945-42DA-9109-F2EEFB9ED19E}">
            <xm:f>NOT(ISERROR(SEARCH("+",D317)))</xm:f>
            <xm:f>"+"</xm:f>
            <x14:dxf>
              <fill>
                <patternFill patternType="lightDown">
                  <fgColor theme="9"/>
                </patternFill>
              </fill>
            </x14:dxf>
          </x14:cfRule>
          <xm:sqref>D317</xm:sqref>
        </x14:conditionalFormatting>
        <x14:conditionalFormatting xmlns:xm="http://schemas.microsoft.com/office/excel/2006/main">
          <x14:cfRule type="containsText" priority="79" operator="containsText" id="{C4956027-5CD4-47DF-B147-B84D8B83F386}">
            <xm:f>NOT(ISERROR(SEARCH("+",D318)))</xm:f>
            <xm:f>"+"</xm:f>
            <x14:dxf>
              <fill>
                <patternFill patternType="lightDown">
                  <fgColor theme="9"/>
                </patternFill>
              </fill>
            </x14:dxf>
          </x14:cfRule>
          <xm:sqref>D318</xm:sqref>
        </x14:conditionalFormatting>
        <x14:conditionalFormatting xmlns:xm="http://schemas.microsoft.com/office/excel/2006/main">
          <x14:cfRule type="containsText" priority="76" operator="containsText" id="{DFC6FCB3-888F-4A5E-9DD7-022BC96A0C57}">
            <xm:f>NOT(ISERROR(SEARCH("+",D319)))</xm:f>
            <xm:f>"+"</xm:f>
            <x14:dxf>
              <fill>
                <patternFill patternType="lightDown">
                  <fgColor theme="9"/>
                </patternFill>
              </fill>
            </x14:dxf>
          </x14:cfRule>
          <xm:sqref>D319</xm:sqref>
        </x14:conditionalFormatting>
        <x14:conditionalFormatting xmlns:xm="http://schemas.microsoft.com/office/excel/2006/main">
          <x14:cfRule type="containsText" priority="73" operator="containsText" id="{9FCF0F6C-A562-45F4-8168-CE191BE8BD1B}">
            <xm:f>NOT(ISERROR(SEARCH("+",D320)))</xm:f>
            <xm:f>"+"</xm:f>
            <x14:dxf>
              <fill>
                <patternFill patternType="lightDown">
                  <fgColor theme="9"/>
                </patternFill>
              </fill>
            </x14:dxf>
          </x14:cfRule>
          <xm:sqref>D320</xm:sqref>
        </x14:conditionalFormatting>
        <x14:conditionalFormatting xmlns:xm="http://schemas.microsoft.com/office/excel/2006/main">
          <x14:cfRule type="containsText" priority="70" operator="containsText" id="{E603B880-3587-4EEC-B818-5688EF7C6CE4}">
            <xm:f>NOT(ISERROR(SEARCH("+",D321)))</xm:f>
            <xm:f>"+"</xm:f>
            <x14:dxf>
              <fill>
                <patternFill patternType="lightDown">
                  <fgColor theme="9"/>
                </patternFill>
              </fill>
            </x14:dxf>
          </x14:cfRule>
          <xm:sqref>D321</xm:sqref>
        </x14:conditionalFormatting>
        <x14:conditionalFormatting xmlns:xm="http://schemas.microsoft.com/office/excel/2006/main">
          <x14:cfRule type="containsText" priority="67" operator="containsText" id="{AE2CC28E-9309-460B-9410-55F10DAE3C1C}">
            <xm:f>NOT(ISERROR(SEARCH("+",D322)))</xm:f>
            <xm:f>"+"</xm:f>
            <x14:dxf>
              <fill>
                <patternFill patternType="lightDown">
                  <fgColor theme="9"/>
                </patternFill>
              </fill>
            </x14:dxf>
          </x14:cfRule>
          <xm:sqref>D322</xm:sqref>
        </x14:conditionalFormatting>
        <x14:conditionalFormatting xmlns:xm="http://schemas.microsoft.com/office/excel/2006/main">
          <x14:cfRule type="containsText" priority="64" operator="containsText" id="{5C8AC51F-6A68-433F-A38E-F0DC29097656}">
            <xm:f>NOT(ISERROR(SEARCH("+",D323)))</xm:f>
            <xm:f>"+"</xm:f>
            <x14:dxf>
              <fill>
                <patternFill patternType="lightDown">
                  <fgColor theme="9"/>
                </patternFill>
              </fill>
            </x14:dxf>
          </x14:cfRule>
          <xm:sqref>D323</xm:sqref>
        </x14:conditionalFormatting>
        <x14:conditionalFormatting xmlns:xm="http://schemas.microsoft.com/office/excel/2006/main">
          <x14:cfRule type="containsText" priority="61" operator="containsText" id="{1B57B69D-5A84-4765-85B4-E746A0034A71}">
            <xm:f>NOT(ISERROR(SEARCH("+",D324)))</xm:f>
            <xm:f>"+"</xm:f>
            <x14:dxf>
              <fill>
                <patternFill patternType="lightDown">
                  <fgColor theme="9"/>
                </patternFill>
              </fill>
            </x14:dxf>
          </x14:cfRule>
          <xm:sqref>D324</xm:sqref>
        </x14:conditionalFormatting>
        <x14:conditionalFormatting xmlns:xm="http://schemas.microsoft.com/office/excel/2006/main">
          <x14:cfRule type="containsText" priority="51" operator="containsText" id="{A423296C-273E-4388-9E08-5CAA49AD80B3}">
            <xm:f>NOT(ISERROR(SEARCH("+",C9)))</xm:f>
            <xm:f>"+"</xm:f>
            <x14:dxf>
              <fill>
                <patternFill patternType="lightDown">
                  <fgColor theme="9"/>
                </patternFill>
              </fill>
            </x14:dxf>
          </x14:cfRule>
          <xm:sqref>C9</xm:sqref>
        </x14:conditionalFormatting>
        <x14:conditionalFormatting xmlns:xm="http://schemas.microsoft.com/office/excel/2006/main">
          <x14:cfRule type="containsText" priority="48" operator="containsText" id="{5C78641D-7EE3-46CC-B520-38F944FBE31D}">
            <xm:f>NOT(ISERROR(SEARCH("+",D9)))</xm:f>
            <xm:f>"+"</xm:f>
            <x14:dxf>
              <fill>
                <patternFill patternType="lightDown">
                  <fgColor theme="9"/>
                </patternFill>
              </fill>
            </x14:dxf>
          </x14:cfRule>
          <xm:sqref>D9</xm:sqref>
        </x14:conditionalFormatting>
        <x14:conditionalFormatting xmlns:xm="http://schemas.microsoft.com/office/excel/2006/main">
          <x14:cfRule type="containsText" priority="39" operator="containsText" id="{E5488B0F-12E6-45EA-969B-4BDCC61C4EB5}">
            <xm:f>NOT(ISERROR(SEARCH("+",C41)))</xm:f>
            <xm:f>"+"</xm:f>
            <x14:dxf>
              <fill>
                <patternFill patternType="lightDown">
                  <fgColor theme="9"/>
                </patternFill>
              </fill>
            </x14:dxf>
          </x14:cfRule>
          <xm:sqref>C41</xm:sqref>
        </x14:conditionalFormatting>
        <x14:conditionalFormatting xmlns:xm="http://schemas.microsoft.com/office/excel/2006/main">
          <x14:cfRule type="containsText" priority="36" operator="containsText" id="{78350959-B200-4316-8C47-7194B0BAE83A}">
            <xm:f>NOT(ISERROR(SEARCH("+",D41)))</xm:f>
            <xm:f>"+"</xm:f>
            <x14:dxf>
              <fill>
                <patternFill patternType="lightDown">
                  <fgColor theme="9"/>
                </patternFill>
              </fill>
            </x14:dxf>
          </x14:cfRule>
          <xm:sqref>D41</xm:sqref>
        </x14:conditionalFormatting>
        <x14:conditionalFormatting xmlns:xm="http://schemas.microsoft.com/office/excel/2006/main">
          <x14:cfRule type="containsText" priority="33" operator="containsText" id="{B2105C92-72FE-4260-9E00-61AC02301AF8}">
            <xm:f>NOT(ISERROR(SEARCH("+",C42)))</xm:f>
            <xm:f>"+"</xm:f>
            <x14:dxf>
              <fill>
                <patternFill patternType="lightDown">
                  <fgColor theme="9"/>
                </patternFill>
              </fill>
            </x14:dxf>
          </x14:cfRule>
          <xm:sqref>C42</xm:sqref>
        </x14:conditionalFormatting>
        <x14:conditionalFormatting xmlns:xm="http://schemas.microsoft.com/office/excel/2006/main">
          <x14:cfRule type="containsText" priority="30" operator="containsText" id="{1B3EAA99-1D2E-4DC2-BAC8-A12DB2F51321}">
            <xm:f>NOT(ISERROR(SEARCH("+",D42)))</xm:f>
            <xm:f>"+"</xm:f>
            <x14:dxf>
              <fill>
                <patternFill patternType="lightDown">
                  <fgColor theme="9"/>
                </patternFill>
              </fill>
            </x14:dxf>
          </x14:cfRule>
          <xm:sqref>D42</xm:sqref>
        </x14:conditionalFormatting>
        <x14:conditionalFormatting xmlns:xm="http://schemas.microsoft.com/office/excel/2006/main">
          <x14:cfRule type="containsText" priority="27" operator="containsText" id="{EDEDD3C8-5F66-4738-9571-18E23FE780B7}">
            <xm:f>NOT(ISERROR(SEARCH("+",C43)))</xm:f>
            <xm:f>"+"</xm:f>
            <x14:dxf>
              <fill>
                <patternFill patternType="lightDown">
                  <fgColor theme="9"/>
                </patternFill>
              </fill>
            </x14:dxf>
          </x14:cfRule>
          <xm:sqref>C43</xm:sqref>
        </x14:conditionalFormatting>
        <x14:conditionalFormatting xmlns:xm="http://schemas.microsoft.com/office/excel/2006/main">
          <x14:cfRule type="containsText" priority="24" operator="containsText" id="{284E269B-D7DD-41CB-9D26-8AF734B94BDF}">
            <xm:f>NOT(ISERROR(SEARCH("+",D43)))</xm:f>
            <xm:f>"+"</xm:f>
            <x14:dxf>
              <fill>
                <patternFill patternType="lightDown">
                  <fgColor theme="9"/>
                </patternFill>
              </fill>
            </x14:dxf>
          </x14:cfRule>
          <xm:sqref>D43</xm:sqref>
        </x14:conditionalFormatting>
        <x14:conditionalFormatting xmlns:xm="http://schemas.microsoft.com/office/excel/2006/main">
          <x14:cfRule type="containsText" priority="19" operator="containsText" id="{82358FD2-C2CA-4607-8F3E-F2A6DE9094E2}">
            <xm:f>NOT(ISERROR(SEARCH("+",C178)))</xm:f>
            <xm:f>"+"</xm:f>
            <x14:dxf>
              <fill>
                <patternFill patternType="lightDown">
                  <fgColor theme="9"/>
                </patternFill>
              </fill>
            </x14:dxf>
          </x14:cfRule>
          <xm:sqref>C178</xm:sqref>
        </x14:conditionalFormatting>
        <x14:conditionalFormatting xmlns:xm="http://schemas.microsoft.com/office/excel/2006/main">
          <x14:cfRule type="containsText" priority="11" operator="containsText" id="{771C5674-B374-4FF9-8C91-B5FE842251D9}">
            <xm:f>NOT(ISERROR(SEARCH("+",D178)))</xm:f>
            <xm:f>"+"</xm:f>
            <x14:dxf>
              <fill>
                <patternFill patternType="lightDown">
                  <fgColor theme="9"/>
                </patternFill>
              </fill>
            </x14:dxf>
          </x14:cfRule>
          <xm:sqref>D178</xm:sqref>
        </x14:conditionalFormatting>
        <x14:conditionalFormatting xmlns:xm="http://schemas.microsoft.com/office/excel/2006/main">
          <x14:cfRule type="containsText" priority="7" operator="containsText" id="{2AE0D9F5-ED1E-401B-B5F7-FBC300E53476}">
            <xm:f>NOT(ISERROR(SEARCH("+",C177)))</xm:f>
            <xm:f>"+"</xm:f>
            <x14:dxf>
              <fill>
                <patternFill patternType="lightDown">
                  <fgColor theme="9"/>
                </patternFill>
              </fill>
            </x14:dxf>
          </x14:cfRule>
          <xm:sqref>C177</xm:sqref>
        </x14:conditionalFormatting>
        <x14:conditionalFormatting xmlns:xm="http://schemas.microsoft.com/office/excel/2006/main">
          <x14:cfRule type="containsText" priority="3" operator="containsText" id="{41194C33-7238-48AB-9E39-992E13342FDE}">
            <xm:f>NOT(ISERROR(SEARCH("+",D177)))</xm:f>
            <xm:f>"+"</xm:f>
            <x14:dxf>
              <fill>
                <patternFill patternType="lightDown">
                  <fgColor theme="9"/>
                </patternFill>
              </fill>
            </x14:dxf>
          </x14:cfRule>
          <xm:sqref>D177</xm:sqref>
        </x14:conditionalFormatting>
      </x14:conditionalFormatting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3A4148-4FF5-43FA-8BD7-00C2F2732E6F}">
  <sheetPr codeName="Feuil13"/>
  <dimension ref="A1"/>
  <sheetViews>
    <sheetView workbookViewId="0">
      <selection activeCell="F35" sqref="F35"/>
    </sheetView>
  </sheetViews>
  <sheetFormatPr baseColWidth="10" defaultRowHeight="12.75" x14ac:dyDescent="0.2"/>
  <sheetData>
    <row r="1" spans="1:1" ht="18" x14ac:dyDescent="0.25">
      <c r="A1" s="514" t="s">
        <v>5543</v>
      </c>
    </row>
  </sheetData>
  <sheetProtection algorithmName="SHA-512" hashValue="OYPv/AaWqNb4yU/z7j9h3VUmK0eRWvpZpq3J3PFS+pQtVHHJTheeHvqgKa3r0I3qkfgeP1UpVHsTToXxG7aOqw==" saltValue="AFAS42jjjUDNpGdP5hIUdw==" spinCount="100000" sheet="1" objects="1" scenarios="1"/>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Feuil10"/>
  <dimension ref="A1:H50"/>
  <sheetViews>
    <sheetView workbookViewId="0">
      <selection activeCell="E15" sqref="E15"/>
    </sheetView>
  </sheetViews>
  <sheetFormatPr baseColWidth="10" defaultColWidth="11.42578125" defaultRowHeight="12.75" x14ac:dyDescent="0.2"/>
  <cols>
    <col min="1" max="1" width="6.85546875" style="25" customWidth="1"/>
    <col min="2" max="2" width="70.85546875" style="25" customWidth="1"/>
    <col min="3" max="8" width="3.140625" style="25" customWidth="1"/>
    <col min="9" max="16384" width="11.42578125" style="25"/>
  </cols>
  <sheetData>
    <row r="1" spans="1:8" ht="26.25" x14ac:dyDescent="0.2">
      <c r="A1" s="999" t="s">
        <v>1698</v>
      </c>
      <c r="B1" s="1000"/>
      <c r="C1" s="22">
        <v>2007</v>
      </c>
      <c r="D1" s="23">
        <v>2008</v>
      </c>
      <c r="E1" s="23">
        <v>2009</v>
      </c>
      <c r="F1" s="23">
        <v>2010</v>
      </c>
      <c r="G1" s="23">
        <v>2011</v>
      </c>
      <c r="H1" s="24">
        <v>2012</v>
      </c>
    </row>
    <row r="2" spans="1:8" s="55" customFormat="1" ht="15.75" customHeight="1" thickBot="1" x14ac:dyDescent="0.25">
      <c r="A2" s="1001"/>
      <c r="B2" s="1002"/>
      <c r="C2" s="1002"/>
      <c r="D2" s="1002"/>
      <c r="E2" s="1002"/>
      <c r="F2" s="1002"/>
      <c r="G2" s="1002"/>
      <c r="H2" s="1002"/>
    </row>
    <row r="3" spans="1:8" x14ac:dyDescent="0.2">
      <c r="A3" s="1003" t="s">
        <v>1699</v>
      </c>
      <c r="B3" s="1004"/>
      <c r="C3" s="26"/>
      <c r="D3" s="27"/>
      <c r="E3" s="27"/>
      <c r="F3" s="27"/>
      <c r="G3" s="27"/>
      <c r="H3" s="28"/>
    </row>
    <row r="4" spans="1:8" x14ac:dyDescent="0.2">
      <c r="A4" s="29"/>
      <c r="B4" s="30" t="s">
        <v>1700</v>
      </c>
      <c r="C4" s="31" t="s">
        <v>1701</v>
      </c>
      <c r="D4" s="32" t="s">
        <v>1702</v>
      </c>
      <c r="E4" s="32" t="s">
        <v>1703</v>
      </c>
      <c r="F4" s="33"/>
      <c r="G4" s="33"/>
      <c r="H4" s="34"/>
    </row>
    <row r="5" spans="1:8" x14ac:dyDescent="0.2">
      <c r="A5" s="29"/>
      <c r="B5" s="30" t="s">
        <v>1704</v>
      </c>
      <c r="C5" s="31" t="s">
        <v>1705</v>
      </c>
      <c r="D5" s="32" t="s">
        <v>1706</v>
      </c>
      <c r="E5" s="32" t="s">
        <v>1707</v>
      </c>
      <c r="F5" s="33"/>
      <c r="G5" s="33"/>
      <c r="H5" s="34"/>
    </row>
    <row r="6" spans="1:8" x14ac:dyDescent="0.2">
      <c r="A6" s="29"/>
      <c r="B6" s="30" t="s">
        <v>1708</v>
      </c>
      <c r="C6" s="31" t="s">
        <v>1709</v>
      </c>
      <c r="D6" s="32" t="s">
        <v>1710</v>
      </c>
      <c r="E6" s="32" t="s">
        <v>1711</v>
      </c>
      <c r="F6" s="33"/>
      <c r="G6" s="33"/>
      <c r="H6" s="34"/>
    </row>
    <row r="7" spans="1:8" x14ac:dyDescent="0.2">
      <c r="A7" s="29"/>
      <c r="B7" s="30" t="s">
        <v>1712</v>
      </c>
      <c r="C7" s="31" t="s">
        <v>1713</v>
      </c>
      <c r="D7" s="32" t="s">
        <v>1714</v>
      </c>
      <c r="E7" s="32" t="s">
        <v>1715</v>
      </c>
      <c r="F7" s="33"/>
      <c r="G7" s="33"/>
      <c r="H7" s="34"/>
    </row>
    <row r="8" spans="1:8" x14ac:dyDescent="0.2">
      <c r="A8" s="29"/>
      <c r="B8" s="30" t="s">
        <v>1716</v>
      </c>
      <c r="C8" s="31" t="s">
        <v>1717</v>
      </c>
      <c r="D8" s="32" t="s">
        <v>1718</v>
      </c>
      <c r="E8" s="32" t="s">
        <v>1719</v>
      </c>
      <c r="F8" s="33"/>
      <c r="G8" s="33"/>
      <c r="H8" s="34"/>
    </row>
    <row r="9" spans="1:8" x14ac:dyDescent="0.2">
      <c r="A9" s="29"/>
      <c r="B9" s="30" t="s">
        <v>1720</v>
      </c>
      <c r="C9" s="31" t="s">
        <v>1721</v>
      </c>
      <c r="D9" s="32" t="s">
        <v>1722</v>
      </c>
      <c r="E9" s="32" t="s">
        <v>1723</v>
      </c>
      <c r="F9" s="33"/>
      <c r="G9" s="33"/>
      <c r="H9" s="34"/>
    </row>
    <row r="10" spans="1:8" x14ac:dyDescent="0.2">
      <c r="A10" s="29"/>
      <c r="B10" s="30" t="s">
        <v>1724</v>
      </c>
      <c r="C10" s="35"/>
      <c r="D10" s="36"/>
      <c r="E10" s="36"/>
      <c r="F10" s="33"/>
      <c r="G10" s="33"/>
      <c r="H10" s="34"/>
    </row>
    <row r="11" spans="1:8" x14ac:dyDescent="0.2">
      <c r="A11" s="29"/>
      <c r="B11" s="30" t="s">
        <v>1725</v>
      </c>
      <c r="C11" s="31" t="s">
        <v>1726</v>
      </c>
      <c r="D11" s="32" t="s">
        <v>1727</v>
      </c>
      <c r="E11" s="32" t="s">
        <v>1728</v>
      </c>
      <c r="F11" s="33"/>
      <c r="G11" s="33"/>
      <c r="H11" s="34"/>
    </row>
    <row r="12" spans="1:8" x14ac:dyDescent="0.2">
      <c r="A12" s="29"/>
      <c r="B12" s="30" t="s">
        <v>1729</v>
      </c>
      <c r="C12" s="31" t="s">
        <v>1730</v>
      </c>
      <c r="D12" s="32" t="s">
        <v>1731</v>
      </c>
      <c r="E12" s="32" t="s">
        <v>1732</v>
      </c>
      <c r="F12" s="33"/>
      <c r="G12" s="33"/>
      <c r="H12" s="34"/>
    </row>
    <row r="13" spans="1:8" x14ac:dyDescent="0.2">
      <c r="A13" s="29"/>
      <c r="B13" s="30" t="s">
        <v>1733</v>
      </c>
      <c r="C13" s="31" t="s">
        <v>1734</v>
      </c>
      <c r="D13" s="32" t="s">
        <v>1735</v>
      </c>
      <c r="E13" s="32" t="s">
        <v>1736</v>
      </c>
      <c r="F13" s="33"/>
      <c r="G13" s="33"/>
      <c r="H13" s="34"/>
    </row>
    <row r="14" spans="1:8" ht="13.5" thickBot="1" x14ac:dyDescent="0.25">
      <c r="A14" s="37"/>
      <c r="B14" s="38" t="s">
        <v>1737</v>
      </c>
      <c r="C14" s="39" t="s">
        <v>1738</v>
      </c>
      <c r="D14" s="40" t="s">
        <v>1739</v>
      </c>
      <c r="E14" s="40" t="s">
        <v>1740</v>
      </c>
      <c r="F14" s="41"/>
      <c r="G14" s="41"/>
      <c r="H14" s="42"/>
    </row>
    <row r="15" spans="1:8" s="55" customFormat="1" ht="13.5" thickBot="1" x14ac:dyDescent="0.25">
      <c r="C15" s="32"/>
      <c r="D15" s="32"/>
      <c r="E15" s="32"/>
    </row>
    <row r="16" spans="1:8" s="54" customFormat="1" ht="26.25" customHeight="1" thickBot="1" x14ac:dyDescent="0.25">
      <c r="A16" s="1005" t="s">
        <v>1741</v>
      </c>
      <c r="B16" s="1006"/>
      <c r="C16" s="996" t="s">
        <v>1742</v>
      </c>
      <c r="D16" s="997"/>
      <c r="E16" s="997"/>
      <c r="F16" s="997"/>
      <c r="G16" s="997"/>
      <c r="H16" s="998"/>
    </row>
    <row r="17" spans="1:8" s="55" customFormat="1" ht="13.5" thickBot="1" x14ac:dyDescent="0.25">
      <c r="A17" s="56"/>
      <c r="B17" s="56"/>
      <c r="C17" s="32"/>
      <c r="D17" s="32"/>
      <c r="E17" s="32"/>
    </row>
    <row r="18" spans="1:8" x14ac:dyDescent="0.2">
      <c r="A18" s="1007" t="s">
        <v>1743</v>
      </c>
      <c r="B18" s="1008"/>
      <c r="C18" s="26"/>
      <c r="D18" s="27"/>
      <c r="E18" s="27"/>
      <c r="F18" s="27"/>
      <c r="G18" s="27"/>
      <c r="H18" s="28"/>
    </row>
    <row r="19" spans="1:8" x14ac:dyDescent="0.2">
      <c r="A19" s="45"/>
      <c r="B19" s="33" t="s">
        <v>1744</v>
      </c>
      <c r="C19" s="31" t="s">
        <v>1745</v>
      </c>
      <c r="D19" s="32" t="s">
        <v>1746</v>
      </c>
      <c r="E19" s="32" t="s">
        <v>1747</v>
      </c>
      <c r="F19" s="33"/>
      <c r="G19" s="33"/>
      <c r="H19" s="34"/>
    </row>
    <row r="20" spans="1:8" x14ac:dyDescent="0.2">
      <c r="A20" s="45"/>
      <c r="B20" s="33" t="s">
        <v>1748</v>
      </c>
      <c r="C20" s="31" t="s">
        <v>1749</v>
      </c>
      <c r="D20" s="32" t="s">
        <v>1750</v>
      </c>
      <c r="E20" s="32" t="s">
        <v>1751</v>
      </c>
      <c r="F20" s="33"/>
      <c r="G20" s="33"/>
      <c r="H20" s="34"/>
    </row>
    <row r="21" spans="1:8" x14ac:dyDescent="0.2">
      <c r="A21" s="45"/>
      <c r="B21" s="33" t="s">
        <v>1752</v>
      </c>
      <c r="C21" s="31" t="s">
        <v>1753</v>
      </c>
      <c r="D21" s="32" t="s">
        <v>1754</v>
      </c>
      <c r="E21" s="32" t="s">
        <v>1755</v>
      </c>
      <c r="F21" s="33"/>
      <c r="G21" s="33"/>
      <c r="H21" s="34"/>
    </row>
    <row r="22" spans="1:8" x14ac:dyDescent="0.2">
      <c r="A22" s="45"/>
      <c r="B22" s="33" t="s">
        <v>1756</v>
      </c>
      <c r="C22" s="35"/>
      <c r="D22" s="32" t="s">
        <v>1757</v>
      </c>
      <c r="E22" s="32" t="s">
        <v>1758</v>
      </c>
      <c r="F22" s="33"/>
      <c r="G22" s="33"/>
      <c r="H22" s="34"/>
    </row>
    <row r="23" spans="1:8" x14ac:dyDescent="0.2">
      <c r="A23" s="45"/>
      <c r="B23" s="33" t="s">
        <v>1759</v>
      </c>
      <c r="C23" s="31" t="s">
        <v>1760</v>
      </c>
      <c r="D23" s="32" t="s">
        <v>1761</v>
      </c>
      <c r="E23" s="32" t="s">
        <v>1762</v>
      </c>
      <c r="F23" s="33"/>
      <c r="G23" s="33"/>
      <c r="H23" s="34"/>
    </row>
    <row r="24" spans="1:8" x14ac:dyDescent="0.2">
      <c r="A24" s="45"/>
      <c r="B24" s="33" t="s">
        <v>1763</v>
      </c>
      <c r="C24" s="35"/>
      <c r="D24" s="32" t="s">
        <v>1764</v>
      </c>
      <c r="E24" s="32" t="s">
        <v>1765</v>
      </c>
      <c r="F24" s="33"/>
      <c r="G24" s="33"/>
      <c r="H24" s="34"/>
    </row>
    <row r="25" spans="1:8" x14ac:dyDescent="0.2">
      <c r="A25" s="45"/>
      <c r="B25" s="33" t="s">
        <v>1766</v>
      </c>
      <c r="C25" s="31" t="s">
        <v>1767</v>
      </c>
      <c r="D25" s="32" t="s">
        <v>1768</v>
      </c>
      <c r="E25" s="32" t="s">
        <v>1769</v>
      </c>
      <c r="F25" s="33"/>
      <c r="G25" s="33"/>
      <c r="H25" s="34"/>
    </row>
    <row r="26" spans="1:8" x14ac:dyDescent="0.2">
      <c r="A26" s="45"/>
      <c r="B26" s="33" t="s">
        <v>1770</v>
      </c>
      <c r="C26" s="31" t="s">
        <v>1771</v>
      </c>
      <c r="D26" s="32" t="s">
        <v>1772</v>
      </c>
      <c r="E26" s="32" t="s">
        <v>1773</v>
      </c>
      <c r="F26" s="33"/>
      <c r="G26" s="33"/>
      <c r="H26" s="34"/>
    </row>
    <row r="27" spans="1:8" x14ac:dyDescent="0.2">
      <c r="A27" s="45"/>
      <c r="B27" s="33" t="s">
        <v>1774</v>
      </c>
      <c r="C27" s="35"/>
      <c r="D27" s="32" t="s">
        <v>1775</v>
      </c>
      <c r="E27" s="32" t="s">
        <v>1776</v>
      </c>
      <c r="F27" s="33"/>
      <c r="G27" s="33"/>
      <c r="H27" s="34"/>
    </row>
    <row r="28" spans="1:8" x14ac:dyDescent="0.2">
      <c r="A28" s="45"/>
      <c r="B28" s="33" t="s">
        <v>1777</v>
      </c>
      <c r="C28" s="31" t="s">
        <v>1778</v>
      </c>
      <c r="D28" s="32" t="s">
        <v>1779</v>
      </c>
      <c r="E28" s="32" t="s">
        <v>1780</v>
      </c>
      <c r="F28" s="33"/>
      <c r="G28" s="33"/>
      <c r="H28" s="34"/>
    </row>
    <row r="29" spans="1:8" x14ac:dyDescent="0.2">
      <c r="A29" s="45"/>
      <c r="B29" s="33" t="s">
        <v>1781</v>
      </c>
      <c r="C29" s="35"/>
      <c r="D29" s="32" t="s">
        <v>1782</v>
      </c>
      <c r="E29" s="32" t="s">
        <v>1783</v>
      </c>
      <c r="F29" s="33"/>
      <c r="G29" s="33"/>
      <c r="H29" s="34"/>
    </row>
    <row r="30" spans="1:8" x14ac:dyDescent="0.2">
      <c r="A30" s="45"/>
      <c r="B30" s="33" t="s">
        <v>1784</v>
      </c>
      <c r="C30" s="46"/>
      <c r="D30" s="32" t="s">
        <v>1785</v>
      </c>
      <c r="E30" s="32" t="s">
        <v>1786</v>
      </c>
      <c r="F30" s="33"/>
      <c r="G30" s="33"/>
      <c r="H30" s="34"/>
    </row>
    <row r="31" spans="1:8" x14ac:dyDescent="0.2">
      <c r="A31" s="45"/>
      <c r="B31" s="33" t="s">
        <v>1787</v>
      </c>
      <c r="C31" s="35"/>
      <c r="D31" s="32" t="s">
        <v>1788</v>
      </c>
      <c r="E31" s="32" t="s">
        <v>1789</v>
      </c>
      <c r="F31" s="33"/>
      <c r="G31" s="33"/>
      <c r="H31" s="34"/>
    </row>
    <row r="32" spans="1:8" x14ac:dyDescent="0.2">
      <c r="A32" s="45"/>
      <c r="B32" s="33" t="s">
        <v>1790</v>
      </c>
      <c r="C32" s="31" t="s">
        <v>1791</v>
      </c>
      <c r="D32" s="32" t="s">
        <v>1792</v>
      </c>
      <c r="E32" s="32" t="s">
        <v>1793</v>
      </c>
      <c r="F32" s="33"/>
      <c r="G32" s="33"/>
      <c r="H32" s="34"/>
    </row>
    <row r="33" spans="1:8" x14ac:dyDescent="0.2">
      <c r="A33" s="45"/>
      <c r="B33" s="33" t="s">
        <v>1794</v>
      </c>
      <c r="C33" s="31" t="s">
        <v>1795</v>
      </c>
      <c r="D33" s="32" t="s">
        <v>1796</v>
      </c>
      <c r="E33" s="32" t="s">
        <v>1797</v>
      </c>
      <c r="F33" s="33"/>
      <c r="G33" s="33"/>
      <c r="H33" s="34"/>
    </row>
    <row r="34" spans="1:8" x14ac:dyDescent="0.2">
      <c r="A34" s="45"/>
      <c r="B34" s="33" t="s">
        <v>1798</v>
      </c>
      <c r="C34" s="31" t="s">
        <v>1799</v>
      </c>
      <c r="D34" s="32" t="s">
        <v>1800</v>
      </c>
      <c r="E34" s="32" t="s">
        <v>1801</v>
      </c>
      <c r="F34" s="33"/>
      <c r="G34" s="33"/>
      <c r="H34" s="34"/>
    </row>
    <row r="35" spans="1:8" x14ac:dyDescent="0.2">
      <c r="A35" s="45"/>
      <c r="B35" s="33" t="s">
        <v>1802</v>
      </c>
      <c r="C35" s="35"/>
      <c r="D35" s="32" t="s">
        <v>1803</v>
      </c>
      <c r="E35" s="32" t="s">
        <v>1804</v>
      </c>
      <c r="F35" s="33"/>
      <c r="G35" s="33"/>
      <c r="H35" s="34"/>
    </row>
    <row r="36" spans="1:8" x14ac:dyDescent="0.2">
      <c r="A36" s="45"/>
      <c r="B36" s="33" t="s">
        <v>1805</v>
      </c>
      <c r="C36" s="31" t="s">
        <v>1806</v>
      </c>
      <c r="D36" s="32" t="s">
        <v>1807</v>
      </c>
      <c r="E36" s="32" t="s">
        <v>1808</v>
      </c>
      <c r="F36" s="33"/>
      <c r="G36" s="33"/>
      <c r="H36" s="34"/>
    </row>
    <row r="37" spans="1:8" x14ac:dyDescent="0.2">
      <c r="A37" s="45"/>
      <c r="B37" s="33" t="s">
        <v>1809</v>
      </c>
      <c r="C37" s="35"/>
      <c r="D37" s="32" t="s">
        <v>1810</v>
      </c>
      <c r="E37" s="32" t="s">
        <v>1811</v>
      </c>
      <c r="F37" s="33"/>
      <c r="G37" s="33"/>
      <c r="H37" s="34"/>
    </row>
    <row r="38" spans="1:8" x14ac:dyDescent="0.2">
      <c r="A38" s="45"/>
      <c r="B38" s="33" t="s">
        <v>1812</v>
      </c>
      <c r="C38" s="35"/>
      <c r="D38" s="36"/>
      <c r="E38" s="32" t="s">
        <v>1813</v>
      </c>
      <c r="F38" s="33"/>
      <c r="G38" s="33"/>
      <c r="H38" s="34"/>
    </row>
    <row r="39" spans="1:8" x14ac:dyDescent="0.2">
      <c r="A39" s="45"/>
      <c r="B39" s="33" t="s">
        <v>1814</v>
      </c>
      <c r="C39" s="31" t="s">
        <v>1815</v>
      </c>
      <c r="D39" s="32" t="s">
        <v>1816</v>
      </c>
      <c r="E39" s="47"/>
      <c r="F39" s="33"/>
      <c r="G39" s="33"/>
      <c r="H39" s="34"/>
    </row>
    <row r="40" spans="1:8" x14ac:dyDescent="0.2">
      <c r="A40" s="45"/>
      <c r="B40" s="33" t="s">
        <v>1817</v>
      </c>
      <c r="C40" s="31" t="s">
        <v>1818</v>
      </c>
      <c r="D40" s="32" t="s">
        <v>1819</v>
      </c>
      <c r="E40" s="48"/>
      <c r="F40" s="33"/>
      <c r="G40" s="33"/>
      <c r="H40" s="34"/>
    </row>
    <row r="41" spans="1:8" x14ac:dyDescent="0.2">
      <c r="A41" s="45"/>
      <c r="B41" s="33" t="s">
        <v>1820</v>
      </c>
      <c r="C41" s="31" t="s">
        <v>1821</v>
      </c>
      <c r="D41" s="36"/>
      <c r="E41" s="36"/>
      <c r="F41" s="33"/>
      <c r="G41" s="33"/>
      <c r="H41" s="34"/>
    </row>
    <row r="42" spans="1:8" x14ac:dyDescent="0.2">
      <c r="A42" s="45"/>
      <c r="B42" s="33" t="s">
        <v>1822</v>
      </c>
      <c r="C42" s="31" t="s">
        <v>1823</v>
      </c>
      <c r="D42" s="36"/>
      <c r="E42" s="36"/>
      <c r="F42" s="33"/>
      <c r="G42" s="33"/>
      <c r="H42" s="34"/>
    </row>
    <row r="43" spans="1:8" x14ac:dyDescent="0.2">
      <c r="A43" s="45"/>
      <c r="B43" s="33" t="s">
        <v>1824</v>
      </c>
      <c r="C43" s="35"/>
      <c r="D43" s="32" t="s">
        <v>1825</v>
      </c>
      <c r="E43" s="32" t="s">
        <v>1826</v>
      </c>
      <c r="F43" s="33"/>
      <c r="G43" s="33"/>
      <c r="H43" s="34"/>
    </row>
    <row r="44" spans="1:8" x14ac:dyDescent="0.2">
      <c r="A44" s="45"/>
      <c r="B44" s="33" t="s">
        <v>1827</v>
      </c>
      <c r="C44" s="35"/>
      <c r="D44" s="32" t="s">
        <v>1828</v>
      </c>
      <c r="E44" s="32" t="s">
        <v>1829</v>
      </c>
      <c r="F44" s="33"/>
      <c r="G44" s="33"/>
      <c r="H44" s="34"/>
    </row>
    <row r="45" spans="1:8" ht="13.5" thickBot="1" x14ac:dyDescent="0.25">
      <c r="A45" s="49"/>
      <c r="B45" s="41" t="s">
        <v>1830</v>
      </c>
      <c r="C45" s="50"/>
      <c r="D45" s="51"/>
      <c r="E45" s="40" t="s">
        <v>1831</v>
      </c>
      <c r="F45" s="41"/>
      <c r="G45" s="41"/>
      <c r="H45" s="42"/>
    </row>
    <row r="47" spans="1:8" x14ac:dyDescent="0.2">
      <c r="A47" s="52" t="s">
        <v>1832</v>
      </c>
      <c r="B47" s="53"/>
      <c r="C47" s="53"/>
      <c r="D47" s="53"/>
      <c r="E47" s="53"/>
      <c r="F47" s="53"/>
      <c r="G47" s="53"/>
      <c r="H47" s="53"/>
    </row>
    <row r="48" spans="1:8" ht="45.75" customHeight="1" x14ac:dyDescent="0.2">
      <c r="A48" s="53"/>
      <c r="B48" s="995" t="s">
        <v>1833</v>
      </c>
      <c r="C48" s="995"/>
      <c r="D48" s="995"/>
      <c r="E48" s="995"/>
      <c r="F48" s="995"/>
      <c r="G48" s="995"/>
      <c r="H48" s="53"/>
    </row>
    <row r="49" spans="1:8" x14ac:dyDescent="0.2">
      <c r="A49" s="53"/>
      <c r="B49" s="995" t="s">
        <v>1834</v>
      </c>
      <c r="C49" s="995"/>
      <c r="D49" s="995"/>
      <c r="E49" s="995"/>
      <c r="F49" s="995"/>
      <c r="G49" s="995"/>
      <c r="H49" s="53"/>
    </row>
    <row r="50" spans="1:8" ht="30" customHeight="1" x14ac:dyDescent="0.2">
      <c r="A50" s="53"/>
      <c r="B50" s="995" t="s">
        <v>1835</v>
      </c>
      <c r="C50" s="995"/>
      <c r="D50" s="995"/>
      <c r="E50" s="995"/>
      <c r="F50" s="995"/>
      <c r="G50" s="53"/>
      <c r="H50" s="53"/>
    </row>
  </sheetData>
  <sheetProtection algorithmName="SHA-512" hashValue="2tnyue4yiN1MoO1jHPUBsX1/h7MPAQFQ3BI70/j3arGJdqpCNYWmjmu8tjnQorgXmictq7OUA3ftpE14zgS8Hw==" saltValue="xHIvwlOF9tYBn3Vugkcv3Q==" spinCount="100000" sheet="1" objects="1" scenarios="1"/>
  <customSheetViews>
    <customSheetView guid="{38B3E0C0-855E-49D6-92F3-F8F1CE1CB428}" showPageBreaks="1" printArea="1" state="hidden">
      <selection activeCell="E15" sqref="E15"/>
      <pageMargins left="0" right="0" top="0.39370078740157483" bottom="0.39370078740157483" header="0.31496062992125984" footer="0.19685039370078741"/>
      <printOptions horizontalCentered="1"/>
      <pageSetup paperSize="9" orientation="portrait" r:id="rId1"/>
      <headerFooter>
        <oddFooter>&amp;C&amp;8&amp;P/&amp;N&amp;R&amp;8&amp;D &amp;T</oddFooter>
      </headerFooter>
    </customSheetView>
    <customSheetView guid="{737FC693-4FA4-4854-84FF-4FD2E557CBD5}" showPageBreaks="1" printArea="1" state="hidden">
      <selection activeCell="E15" sqref="E15"/>
      <pageMargins left="0" right="0" top="0.39370078740157483" bottom="0.39370078740157483" header="0.31496062992125984" footer="0.19685039370078741"/>
      <printOptions horizontalCentered="1"/>
      <pageSetup paperSize="9" orientation="portrait" r:id="rId2"/>
      <headerFooter>
        <oddFooter>&amp;C&amp;8&amp;P/&amp;N&amp;R&amp;8&amp;D &amp;T</oddFooter>
      </headerFooter>
    </customSheetView>
  </customSheetViews>
  <mergeCells count="9">
    <mergeCell ref="B48:G48"/>
    <mergeCell ref="B49:G49"/>
    <mergeCell ref="B50:F50"/>
    <mergeCell ref="C16:H16"/>
    <mergeCell ref="A1:B1"/>
    <mergeCell ref="A2:H2"/>
    <mergeCell ref="A3:B3"/>
    <mergeCell ref="A16:B16"/>
    <mergeCell ref="A18:B18"/>
  </mergeCells>
  <printOptions horizontalCentered="1"/>
  <pageMargins left="0" right="0" top="0.39370078740157483" bottom="0.39370078740157483" header="0.31496062992125984" footer="0.19685039370078741"/>
  <pageSetup paperSize="9" orientation="portrait" r:id="rId3"/>
  <headerFooter>
    <oddFooter>&amp;C&amp;8&amp;P/&amp;N&amp;R&amp;8&amp;D &amp;T</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Feuil11"/>
  <dimension ref="A1:H49"/>
  <sheetViews>
    <sheetView workbookViewId="0">
      <selection activeCell="E15" sqref="E15"/>
    </sheetView>
  </sheetViews>
  <sheetFormatPr baseColWidth="10" defaultColWidth="11.42578125" defaultRowHeight="12.75" x14ac:dyDescent="0.2"/>
  <cols>
    <col min="1" max="1" width="9.5703125" style="25" customWidth="1"/>
    <col min="2" max="2" width="70.85546875" style="25" customWidth="1"/>
    <col min="3" max="8" width="3.140625" style="25" customWidth="1"/>
    <col min="9" max="16384" width="11.42578125" style="25"/>
  </cols>
  <sheetData>
    <row r="1" spans="1:8" ht="26.25" x14ac:dyDescent="0.2">
      <c r="A1" s="999" t="s">
        <v>993</v>
      </c>
      <c r="B1" s="1022"/>
      <c r="C1" s="22">
        <v>2007</v>
      </c>
      <c r="D1" s="23">
        <v>2008</v>
      </c>
      <c r="E1" s="23">
        <v>2009</v>
      </c>
      <c r="F1" s="23">
        <v>2010</v>
      </c>
      <c r="G1" s="23">
        <v>2011</v>
      </c>
      <c r="H1" s="24">
        <v>2012</v>
      </c>
    </row>
    <row r="2" spans="1:8" ht="13.5" thickBot="1" x14ac:dyDescent="0.25">
      <c r="A2" s="1023"/>
      <c r="B2" s="1024"/>
      <c r="C2" s="1024"/>
      <c r="D2" s="1024"/>
      <c r="E2" s="1024"/>
      <c r="F2" s="1024"/>
      <c r="G2" s="1024"/>
      <c r="H2" s="1025"/>
    </row>
    <row r="3" spans="1:8" x14ac:dyDescent="0.2">
      <c r="A3" s="1003" t="s">
        <v>994</v>
      </c>
      <c r="B3" s="1004"/>
      <c r="C3" s="26"/>
      <c r="D3" s="27"/>
      <c r="E3" s="27"/>
      <c r="F3" s="27"/>
      <c r="G3" s="27"/>
      <c r="H3" s="28"/>
    </row>
    <row r="4" spans="1:8" x14ac:dyDescent="0.2">
      <c r="A4" s="1020" t="s">
        <v>995</v>
      </c>
      <c r="B4" s="1021"/>
      <c r="C4" s="31" t="s">
        <v>996</v>
      </c>
      <c r="D4" s="32" t="s">
        <v>997</v>
      </c>
      <c r="E4" s="32" t="s">
        <v>998</v>
      </c>
      <c r="F4" s="33"/>
      <c r="G4" s="33"/>
      <c r="H4" s="34"/>
    </row>
    <row r="5" spans="1:8" x14ac:dyDescent="0.2">
      <c r="A5" s="1020" t="s">
        <v>999</v>
      </c>
      <c r="B5" s="1021"/>
      <c r="C5" s="31" t="s">
        <v>1000</v>
      </c>
      <c r="D5" s="32" t="s">
        <v>1001</v>
      </c>
      <c r="E5" s="32" t="s">
        <v>1002</v>
      </c>
      <c r="F5" s="33"/>
      <c r="G5" s="33"/>
      <c r="H5" s="34"/>
    </row>
    <row r="6" spans="1:8" x14ac:dyDescent="0.2">
      <c r="A6" s="1020" t="s">
        <v>1003</v>
      </c>
      <c r="B6" s="1021"/>
      <c r="C6" s="31" t="s">
        <v>1004</v>
      </c>
      <c r="D6" s="32" t="s">
        <v>1005</v>
      </c>
      <c r="E6" s="32" t="s">
        <v>1006</v>
      </c>
      <c r="F6" s="33"/>
      <c r="G6" s="33"/>
      <c r="H6" s="34"/>
    </row>
    <row r="7" spans="1:8" x14ac:dyDescent="0.2">
      <c r="A7" s="1012" t="s">
        <v>1007</v>
      </c>
      <c r="B7" s="1013"/>
      <c r="C7" s="31" t="s">
        <v>1008</v>
      </c>
      <c r="D7" s="32" t="s">
        <v>1009</v>
      </c>
      <c r="E7" s="32" t="s">
        <v>1010</v>
      </c>
      <c r="F7" s="33"/>
      <c r="G7" s="33"/>
      <c r="H7" s="34"/>
    </row>
    <row r="8" spans="1:8" x14ac:dyDescent="0.2">
      <c r="A8" s="1012" t="s">
        <v>1011</v>
      </c>
      <c r="B8" s="1013"/>
      <c r="C8" s="31" t="s">
        <v>1012</v>
      </c>
      <c r="D8" s="32" t="s">
        <v>1013</v>
      </c>
      <c r="E8" s="32" t="s">
        <v>1014</v>
      </c>
      <c r="F8" s="33"/>
      <c r="G8" s="33"/>
      <c r="H8" s="34"/>
    </row>
    <row r="9" spans="1:8" x14ac:dyDescent="0.2">
      <c r="A9" s="1012" t="s">
        <v>1015</v>
      </c>
      <c r="B9" s="1013"/>
      <c r="C9" s="31" t="s">
        <v>1016</v>
      </c>
      <c r="D9" s="32" t="s">
        <v>1017</v>
      </c>
      <c r="E9" s="32" t="s">
        <v>1018</v>
      </c>
      <c r="F9" s="33"/>
      <c r="G9" s="33"/>
      <c r="H9" s="34"/>
    </row>
    <row r="10" spans="1:8" x14ac:dyDescent="0.2">
      <c r="A10" s="1012" t="s">
        <v>1019</v>
      </c>
      <c r="B10" s="1013"/>
      <c r="C10" s="57"/>
      <c r="D10" s="58"/>
      <c r="E10" s="58"/>
      <c r="F10" s="58"/>
      <c r="G10" s="58"/>
      <c r="H10" s="59"/>
    </row>
    <row r="11" spans="1:8" x14ac:dyDescent="0.2">
      <c r="A11" s="45"/>
      <c r="B11" s="33" t="s">
        <v>1020</v>
      </c>
      <c r="C11" s="31" t="s">
        <v>1021</v>
      </c>
      <c r="D11" s="32" t="s">
        <v>1022</v>
      </c>
      <c r="E11" s="32" t="s">
        <v>1023</v>
      </c>
      <c r="F11" s="33"/>
      <c r="G11" s="33"/>
      <c r="H11" s="34"/>
    </row>
    <row r="12" spans="1:8" x14ac:dyDescent="0.2">
      <c r="A12" s="45"/>
      <c r="B12" s="33" t="s">
        <v>1024</v>
      </c>
      <c r="C12" s="31" t="s">
        <v>1025</v>
      </c>
      <c r="D12" s="32" t="s">
        <v>1026</v>
      </c>
      <c r="E12" s="32" t="s">
        <v>1027</v>
      </c>
      <c r="F12" s="33"/>
      <c r="G12" s="33"/>
      <c r="H12" s="34"/>
    </row>
    <row r="13" spans="1:8" x14ac:dyDescent="0.2">
      <c r="A13" s="45"/>
      <c r="B13" s="33" t="s">
        <v>1028</v>
      </c>
      <c r="C13" s="31" t="s">
        <v>1029</v>
      </c>
      <c r="D13" s="32" t="s">
        <v>1030</v>
      </c>
      <c r="E13" s="32" t="s">
        <v>1031</v>
      </c>
      <c r="F13" s="33"/>
      <c r="G13" s="33"/>
      <c r="H13" s="34"/>
    </row>
    <row r="14" spans="1:8" x14ac:dyDescent="0.2">
      <c r="A14" s="45"/>
      <c r="B14" s="33" t="s">
        <v>1032</v>
      </c>
      <c r="C14" s="31" t="s">
        <v>1033</v>
      </c>
      <c r="D14" s="32" t="s">
        <v>1034</v>
      </c>
      <c r="E14" s="32" t="s">
        <v>1035</v>
      </c>
      <c r="F14" s="33"/>
      <c r="G14" s="33"/>
      <c r="H14" s="34"/>
    </row>
    <row r="15" spans="1:8" x14ac:dyDescent="0.2">
      <c r="A15" s="45"/>
      <c r="B15" s="30" t="s">
        <v>1036</v>
      </c>
      <c r="C15" s="45"/>
      <c r="D15" s="33"/>
      <c r="E15" s="33"/>
      <c r="F15" s="33"/>
      <c r="G15" s="33"/>
      <c r="H15" s="34"/>
    </row>
    <row r="16" spans="1:8" ht="13.5" thickBot="1" x14ac:dyDescent="0.25">
      <c r="A16" s="49"/>
      <c r="B16" s="41"/>
      <c r="C16" s="49"/>
      <c r="D16" s="41"/>
      <c r="E16" s="41"/>
      <c r="F16" s="41"/>
      <c r="G16" s="41"/>
      <c r="H16" s="42"/>
    </row>
    <row r="17" spans="1:8" ht="13.5" thickBot="1" x14ac:dyDescent="0.25">
      <c r="A17" s="1015"/>
      <c r="B17" s="1015"/>
      <c r="C17" s="1015"/>
      <c r="D17" s="1015"/>
      <c r="E17" s="1015"/>
      <c r="F17" s="1015"/>
      <c r="G17" s="1015"/>
      <c r="H17" s="1015"/>
    </row>
    <row r="18" spans="1:8" x14ac:dyDescent="0.2">
      <c r="A18" s="1003" t="s">
        <v>1037</v>
      </c>
      <c r="B18" s="1004"/>
      <c r="C18" s="26"/>
      <c r="D18" s="27"/>
      <c r="E18" s="27"/>
      <c r="F18" s="27"/>
      <c r="G18" s="27"/>
      <c r="H18" s="28"/>
    </row>
    <row r="19" spans="1:8" x14ac:dyDescent="0.2">
      <c r="A19" s="1016" t="s">
        <v>1038</v>
      </c>
      <c r="B19" s="1017"/>
      <c r="C19" s="57"/>
      <c r="D19" s="58"/>
      <c r="E19" s="58"/>
      <c r="F19" s="58"/>
      <c r="G19" s="58"/>
      <c r="H19" s="59"/>
    </row>
    <row r="20" spans="1:8" x14ac:dyDescent="0.2">
      <c r="A20" s="1012" t="s">
        <v>1039</v>
      </c>
      <c r="B20" s="1013"/>
      <c r="C20" s="60"/>
      <c r="D20" s="61"/>
      <c r="E20" s="61"/>
      <c r="F20" s="58"/>
      <c r="G20" s="58"/>
      <c r="H20" s="59"/>
    </row>
    <row r="21" spans="1:8" x14ac:dyDescent="0.2">
      <c r="A21" s="45"/>
      <c r="B21" s="33" t="s">
        <v>1040</v>
      </c>
      <c r="C21" s="31" t="s">
        <v>1041</v>
      </c>
      <c r="D21" s="32" t="s">
        <v>1042</v>
      </c>
      <c r="E21" s="32" t="s">
        <v>1043</v>
      </c>
      <c r="F21" s="33"/>
      <c r="G21" s="33"/>
      <c r="H21" s="34"/>
    </row>
    <row r="22" spans="1:8" x14ac:dyDescent="0.2">
      <c r="A22" s="45"/>
      <c r="B22" s="33" t="s">
        <v>1044</v>
      </c>
      <c r="C22" s="31" t="s">
        <v>1045</v>
      </c>
      <c r="D22" s="32" t="s">
        <v>1046</v>
      </c>
      <c r="E22" s="32" t="s">
        <v>1047</v>
      </c>
      <c r="F22" s="33"/>
      <c r="G22" s="33"/>
      <c r="H22" s="34"/>
    </row>
    <row r="23" spans="1:8" x14ac:dyDescent="0.2">
      <c r="A23" s="1018" t="s">
        <v>1048</v>
      </c>
      <c r="B23" s="1019"/>
      <c r="C23" s="62"/>
      <c r="D23" s="44"/>
      <c r="E23" s="44"/>
      <c r="F23" s="58"/>
      <c r="G23" s="58"/>
      <c r="H23" s="59"/>
    </row>
    <row r="24" spans="1:8" x14ac:dyDescent="0.2">
      <c r="A24" s="1012" t="s">
        <v>1049</v>
      </c>
      <c r="B24" s="1013"/>
      <c r="C24" s="57"/>
      <c r="D24" s="58"/>
      <c r="E24" s="58"/>
      <c r="F24" s="58"/>
      <c r="G24" s="58"/>
      <c r="H24" s="59"/>
    </row>
    <row r="25" spans="1:8" x14ac:dyDescent="0.2">
      <c r="A25" s="45"/>
      <c r="B25" s="33" t="s">
        <v>1050</v>
      </c>
      <c r="C25" s="31" t="s">
        <v>1051</v>
      </c>
      <c r="D25" s="32" t="s">
        <v>1052</v>
      </c>
      <c r="E25" s="32" t="s">
        <v>1053</v>
      </c>
      <c r="F25" s="33"/>
      <c r="G25" s="33"/>
      <c r="H25" s="34"/>
    </row>
    <row r="26" spans="1:8" x14ac:dyDescent="0.2">
      <c r="A26" s="1012" t="s">
        <v>1054</v>
      </c>
      <c r="B26" s="1013"/>
      <c r="C26" s="57"/>
      <c r="D26" s="58"/>
      <c r="E26" s="58"/>
      <c r="F26" s="58"/>
      <c r="G26" s="58"/>
      <c r="H26" s="59"/>
    </row>
    <row r="27" spans="1:8" x14ac:dyDescent="0.2">
      <c r="A27" s="45"/>
      <c r="B27" s="33" t="s">
        <v>1055</v>
      </c>
      <c r="C27" s="31" t="s">
        <v>1056</v>
      </c>
      <c r="D27" s="32" t="s">
        <v>1057</v>
      </c>
      <c r="E27" s="32" t="s">
        <v>1058</v>
      </c>
      <c r="F27" s="33"/>
      <c r="G27" s="33"/>
      <c r="H27" s="34"/>
    </row>
    <row r="28" spans="1:8" x14ac:dyDescent="0.2">
      <c r="A28" s="1012" t="s">
        <v>1059</v>
      </c>
      <c r="B28" s="1013"/>
      <c r="C28" s="57"/>
      <c r="D28" s="58"/>
      <c r="E28" s="58"/>
      <c r="F28" s="58"/>
      <c r="G28" s="58"/>
      <c r="H28" s="59"/>
    </row>
    <row r="29" spans="1:8" x14ac:dyDescent="0.2">
      <c r="A29" s="45"/>
      <c r="B29" s="33" t="s">
        <v>1060</v>
      </c>
      <c r="C29" s="31" t="s">
        <v>1061</v>
      </c>
      <c r="D29" s="32" t="s">
        <v>1062</v>
      </c>
      <c r="E29" s="32" t="s">
        <v>1063</v>
      </c>
      <c r="F29" s="33"/>
      <c r="G29" s="33"/>
      <c r="H29" s="34"/>
    </row>
    <row r="30" spans="1:8" x14ac:dyDescent="0.2">
      <c r="A30" s="1012" t="s">
        <v>1064</v>
      </c>
      <c r="B30" s="1013"/>
      <c r="C30" s="57"/>
      <c r="D30" s="58"/>
      <c r="E30" s="58"/>
      <c r="F30" s="58"/>
      <c r="G30" s="58"/>
      <c r="H30" s="59"/>
    </row>
    <row r="31" spans="1:8" x14ac:dyDescent="0.2">
      <c r="A31" s="45"/>
      <c r="B31" s="33" t="s">
        <v>1065</v>
      </c>
      <c r="C31" s="31" t="s">
        <v>1066</v>
      </c>
      <c r="D31" s="32" t="s">
        <v>1067</v>
      </c>
      <c r="E31" s="32" t="s">
        <v>1068</v>
      </c>
      <c r="F31" s="33"/>
      <c r="G31" s="33"/>
      <c r="H31" s="34"/>
    </row>
    <row r="32" spans="1:8" x14ac:dyDescent="0.2">
      <c r="A32" s="1012" t="s">
        <v>1069</v>
      </c>
      <c r="B32" s="1013"/>
      <c r="C32" s="57"/>
      <c r="D32" s="58"/>
      <c r="E32" s="58"/>
      <c r="F32" s="58"/>
      <c r="G32" s="58"/>
      <c r="H32" s="59"/>
    </row>
    <row r="33" spans="1:8" x14ac:dyDescent="0.2">
      <c r="A33" s="45"/>
      <c r="B33" s="33" t="s">
        <v>1070</v>
      </c>
      <c r="C33" s="31" t="s">
        <v>1071</v>
      </c>
      <c r="D33" s="32" t="s">
        <v>1072</v>
      </c>
      <c r="E33" s="32" t="s">
        <v>1073</v>
      </c>
      <c r="F33" s="33"/>
      <c r="G33" s="33"/>
      <c r="H33" s="34"/>
    </row>
    <row r="34" spans="1:8" x14ac:dyDescent="0.2">
      <c r="A34" s="1012" t="s">
        <v>1074</v>
      </c>
      <c r="B34" s="1013"/>
      <c r="C34" s="57"/>
      <c r="D34" s="58"/>
      <c r="E34" s="58"/>
      <c r="F34" s="58"/>
      <c r="G34" s="58"/>
      <c r="H34" s="59"/>
    </row>
    <row r="35" spans="1:8" x14ac:dyDescent="0.2">
      <c r="A35" s="45"/>
      <c r="B35" s="33" t="s">
        <v>1075</v>
      </c>
      <c r="C35" s="31" t="s">
        <v>1076</v>
      </c>
      <c r="D35" s="32" t="s">
        <v>1077</v>
      </c>
      <c r="E35" s="32" t="s">
        <v>1078</v>
      </c>
      <c r="F35" s="33"/>
      <c r="G35" s="33"/>
      <c r="H35" s="34"/>
    </row>
    <row r="36" spans="1:8" x14ac:dyDescent="0.2">
      <c r="A36" s="1012" t="s">
        <v>1079</v>
      </c>
      <c r="B36" s="1013"/>
      <c r="C36" s="57"/>
      <c r="D36" s="58"/>
      <c r="E36" s="58"/>
      <c r="F36" s="58"/>
      <c r="G36" s="58"/>
      <c r="H36" s="59"/>
    </row>
    <row r="37" spans="1:8" x14ac:dyDescent="0.2">
      <c r="A37" s="63"/>
      <c r="B37" s="64" t="s">
        <v>1080</v>
      </c>
      <c r="C37" s="31" t="s">
        <v>1081</v>
      </c>
      <c r="D37" s="32" t="s">
        <v>1082</v>
      </c>
      <c r="E37" s="32" t="s">
        <v>1083</v>
      </c>
      <c r="F37" s="33"/>
      <c r="G37" s="33"/>
      <c r="H37" s="34"/>
    </row>
    <row r="38" spans="1:8" x14ac:dyDescent="0.2">
      <c r="A38" s="1012" t="s">
        <v>1084</v>
      </c>
      <c r="B38" s="1014"/>
      <c r="C38" s="57"/>
      <c r="D38" s="58"/>
      <c r="E38" s="58"/>
      <c r="F38" s="58"/>
      <c r="G38" s="58"/>
      <c r="H38" s="59"/>
    </row>
    <row r="39" spans="1:8" x14ac:dyDescent="0.2">
      <c r="A39" s="45"/>
      <c r="B39" s="33" t="s">
        <v>1085</v>
      </c>
      <c r="C39" s="31" t="s">
        <v>1086</v>
      </c>
      <c r="D39" s="32" t="s">
        <v>1087</v>
      </c>
      <c r="E39" s="32" t="s">
        <v>1088</v>
      </c>
      <c r="F39" s="33"/>
      <c r="G39" s="33"/>
      <c r="H39" s="34"/>
    </row>
    <row r="40" spans="1:8" ht="13.5" thickBot="1" x14ac:dyDescent="0.25">
      <c r="A40" s="49"/>
      <c r="B40" s="41"/>
      <c r="C40" s="49"/>
      <c r="D40" s="41"/>
      <c r="E40" s="41"/>
      <c r="F40" s="41"/>
      <c r="G40" s="41"/>
      <c r="H40" s="42"/>
    </row>
    <row r="41" spans="1:8" ht="13.5" thickBot="1" x14ac:dyDescent="0.25">
      <c r="A41" s="43"/>
      <c r="B41" s="43"/>
      <c r="C41" s="43"/>
      <c r="D41" s="43"/>
      <c r="E41" s="43"/>
      <c r="F41" s="43"/>
      <c r="G41" s="43"/>
      <c r="H41" s="43"/>
    </row>
    <row r="42" spans="1:8" x14ac:dyDescent="0.2">
      <c r="A42" s="1007" t="s">
        <v>1089</v>
      </c>
      <c r="B42" s="1008"/>
      <c r="C42" s="26"/>
      <c r="D42" s="27"/>
      <c r="E42" s="27"/>
      <c r="F42" s="27"/>
      <c r="G42" s="27"/>
      <c r="H42" s="28"/>
    </row>
    <row r="43" spans="1:8" x14ac:dyDescent="0.2">
      <c r="A43" s="45" t="s">
        <v>1090</v>
      </c>
      <c r="B43" s="33"/>
      <c r="C43" s="57"/>
      <c r="D43" s="58"/>
      <c r="E43" s="58"/>
      <c r="F43" s="58"/>
      <c r="G43" s="58"/>
      <c r="H43" s="59"/>
    </row>
    <row r="44" spans="1:8" ht="38.25" x14ac:dyDescent="0.2">
      <c r="A44" s="45"/>
      <c r="B44" s="65" t="s">
        <v>1091</v>
      </c>
      <c r="C44" s="1009" t="s">
        <v>1092</v>
      </c>
      <c r="D44" s="1010"/>
      <c r="E44" s="1010"/>
      <c r="F44" s="1010"/>
      <c r="G44" s="1010"/>
      <c r="H44" s="1011"/>
    </row>
    <row r="45" spans="1:8" ht="13.5" thickBot="1" x14ac:dyDescent="0.25">
      <c r="A45" s="49"/>
      <c r="B45" s="66"/>
      <c r="C45" s="49"/>
      <c r="D45" s="41"/>
      <c r="E45" s="41"/>
      <c r="F45" s="41"/>
      <c r="G45" s="41"/>
      <c r="H45" s="42"/>
    </row>
    <row r="46" spans="1:8" x14ac:dyDescent="0.2">
      <c r="B46" s="67"/>
    </row>
    <row r="47" spans="1:8" x14ac:dyDescent="0.2">
      <c r="A47" s="52" t="s">
        <v>1093</v>
      </c>
      <c r="B47" s="68"/>
      <c r="C47" s="53"/>
      <c r="D47" s="53"/>
      <c r="E47" s="53"/>
      <c r="F47" s="53"/>
      <c r="G47" s="53"/>
      <c r="H47" s="53"/>
    </row>
    <row r="48" spans="1:8" ht="53.25" customHeight="1" x14ac:dyDescent="0.2">
      <c r="A48" s="53"/>
      <c r="B48" s="995" t="s">
        <v>1094</v>
      </c>
      <c r="C48" s="995"/>
      <c r="D48" s="995"/>
      <c r="E48" s="995"/>
      <c r="F48" s="995"/>
      <c r="G48" s="995"/>
      <c r="H48" s="53"/>
    </row>
    <row r="49" spans="1:8" ht="39.75" customHeight="1" x14ac:dyDescent="0.2">
      <c r="A49" s="53"/>
      <c r="B49" s="995" t="s">
        <v>1095</v>
      </c>
      <c r="C49" s="995"/>
      <c r="D49" s="995"/>
      <c r="E49" s="995"/>
      <c r="F49" s="995"/>
      <c r="G49" s="995"/>
      <c r="H49" s="53"/>
    </row>
  </sheetData>
  <sheetProtection algorithmName="SHA-512" hashValue="0QtiYpbFx2sNeV2ysrzmTDb75mQ9XRpjNYRN/vb8qWggRUZ453i4yXmAWITW40NBX4kamE0+xfv9/fl9JAk5zg==" saltValue="MaMIXs6jFVPGEyjHlfmlEQ==" spinCount="100000" sheet="1" objects="1" scenarios="1"/>
  <customSheetViews>
    <customSheetView guid="{38B3E0C0-855E-49D6-92F3-F8F1CE1CB428}" showPageBreaks="1" printArea="1" state="hidden">
      <selection activeCell="E15" sqref="E15"/>
      <pageMargins left="0" right="0" top="0.39370078740157483" bottom="0.39370078740157483" header="0.31496062992125984" footer="0.19685039370078741"/>
      <printOptions horizontalCentered="1"/>
      <pageSetup paperSize="9" orientation="portrait" r:id="rId1"/>
      <headerFooter>
        <oddFooter>&amp;C&amp;8&amp;P/&amp;N&amp;R&amp;8&amp;D &amp;T</oddFooter>
      </headerFooter>
    </customSheetView>
    <customSheetView guid="{737FC693-4FA4-4854-84FF-4FD2E557CBD5}" showPageBreaks="1" printArea="1" state="hidden">
      <selection activeCell="E15" sqref="E15"/>
      <pageMargins left="0" right="0" top="0.39370078740157483" bottom="0.39370078740157483" header="0.31496062992125984" footer="0.19685039370078741"/>
      <printOptions horizontalCentered="1"/>
      <pageSetup paperSize="9" orientation="portrait" r:id="rId2"/>
      <headerFooter>
        <oddFooter>&amp;C&amp;8&amp;P/&amp;N&amp;R&amp;8&amp;D &amp;T</oddFooter>
      </headerFooter>
    </customSheetView>
  </customSheetViews>
  <mergeCells count="27">
    <mergeCell ref="A6:B6"/>
    <mergeCell ref="A1:B1"/>
    <mergeCell ref="A2:H2"/>
    <mergeCell ref="A3:B3"/>
    <mergeCell ref="A4:B4"/>
    <mergeCell ref="A5:B5"/>
    <mergeCell ref="A28:B28"/>
    <mergeCell ref="A7:B7"/>
    <mergeCell ref="A8:B8"/>
    <mergeCell ref="A9:B9"/>
    <mergeCell ref="A10:B10"/>
    <mergeCell ref="A17:H17"/>
    <mergeCell ref="A18:B18"/>
    <mergeCell ref="A19:B19"/>
    <mergeCell ref="A20:B20"/>
    <mergeCell ref="A23:B23"/>
    <mergeCell ref="A24:B24"/>
    <mergeCell ref="A26:B26"/>
    <mergeCell ref="B48:G48"/>
    <mergeCell ref="B49:G49"/>
    <mergeCell ref="C44:H44"/>
    <mergeCell ref="A30:B30"/>
    <mergeCell ref="A32:B32"/>
    <mergeCell ref="A34:B34"/>
    <mergeCell ref="A36:B36"/>
    <mergeCell ref="A38:B38"/>
    <mergeCell ref="A42:B42"/>
  </mergeCells>
  <printOptions horizontalCentered="1"/>
  <pageMargins left="0" right="0" top="0.39370078740157483" bottom="0.39370078740157483" header="0.31496062992125984" footer="0.19685039370078741"/>
  <pageSetup paperSize="9" orientation="portrait" r:id="rId3"/>
  <headerFooter>
    <oddFooter>&amp;C&amp;8&amp;P/&amp;N&amp;R&amp;8&amp;D &amp;T</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2DF678-2992-4D20-95A2-37831C4EBEDA}">
  <sheetPr codeName="Feuil2"/>
  <dimension ref="B7:J15"/>
  <sheetViews>
    <sheetView showGridLines="0" tabSelected="1" workbookViewId="0"/>
  </sheetViews>
  <sheetFormatPr baseColWidth="10" defaultRowHeight="12.75" x14ac:dyDescent="0.2"/>
  <cols>
    <col min="2" max="2" width="11.5703125" customWidth="1"/>
  </cols>
  <sheetData>
    <row r="7" spans="2:10" x14ac:dyDescent="0.2">
      <c r="B7" s="986" t="s">
        <v>5507</v>
      </c>
      <c r="C7" s="986"/>
      <c r="D7" s="986"/>
      <c r="E7" s="986"/>
      <c r="F7" s="986"/>
      <c r="G7" s="986"/>
      <c r="H7" s="986"/>
      <c r="I7" s="986"/>
      <c r="J7" s="986"/>
    </row>
    <row r="9" spans="2:10" ht="14.25" x14ac:dyDescent="0.2">
      <c r="B9" s="985" t="s">
        <v>5508</v>
      </c>
      <c r="C9" s="985"/>
      <c r="D9" s="985"/>
      <c r="E9" s="985"/>
      <c r="F9" s="985"/>
      <c r="G9" s="985"/>
      <c r="H9" s="985"/>
    </row>
    <row r="10" spans="2:10" ht="14.25" x14ac:dyDescent="0.2">
      <c r="B10" s="985" t="s">
        <v>5509</v>
      </c>
      <c r="C10" s="985"/>
      <c r="D10" s="985"/>
      <c r="E10" s="985"/>
      <c r="F10" s="985"/>
      <c r="G10" s="985"/>
      <c r="H10" s="985"/>
    </row>
    <row r="11" spans="2:10" ht="14.25" x14ac:dyDescent="0.2">
      <c r="B11" s="985" t="s">
        <v>5510</v>
      </c>
      <c r="C11" s="985"/>
      <c r="D11" s="985"/>
      <c r="E11" s="985"/>
      <c r="F11" s="985"/>
      <c r="G11" s="985"/>
      <c r="H11" s="985"/>
    </row>
    <row r="12" spans="2:10" ht="14.25" x14ac:dyDescent="0.2">
      <c r="B12" s="985" t="s">
        <v>5522</v>
      </c>
      <c r="C12" s="985"/>
      <c r="D12" s="985"/>
      <c r="E12" s="985"/>
      <c r="F12" s="985"/>
      <c r="G12" s="985"/>
      <c r="H12" s="985"/>
    </row>
    <row r="13" spans="2:10" ht="14.25" x14ac:dyDescent="0.2">
      <c r="B13" s="985" t="s">
        <v>5511</v>
      </c>
      <c r="C13" s="985"/>
      <c r="D13" s="985"/>
      <c r="E13" s="985"/>
      <c r="F13" s="985"/>
      <c r="G13" s="985"/>
      <c r="H13" s="985"/>
    </row>
    <row r="14" spans="2:10" ht="14.25" x14ac:dyDescent="0.2">
      <c r="B14" s="985" t="s">
        <v>5512</v>
      </c>
      <c r="C14" s="985"/>
      <c r="D14" s="985"/>
      <c r="E14" s="985"/>
      <c r="F14" s="985"/>
      <c r="G14" s="985"/>
      <c r="H14" s="985"/>
    </row>
    <row r="15" spans="2:10" ht="14.25" x14ac:dyDescent="0.2">
      <c r="B15" s="985" t="s">
        <v>5513</v>
      </c>
      <c r="C15" s="985"/>
      <c r="D15" s="985"/>
      <c r="E15" s="985"/>
      <c r="F15" s="985"/>
      <c r="G15" s="985"/>
      <c r="H15" s="985"/>
    </row>
  </sheetData>
  <sheetProtection algorithmName="SHA-512" hashValue="ddZsYgsH/edKrk2OQ9Skuyp4GI/svUNLfPmpcP43nooEHRDYHgEfDGDFZPoANu1/+Q4As8Z2zrCRDaGwvJGYnA==" saltValue="ZN/eePdmWzHJ8i4/6SWv1w==" spinCount="100000" sheet="1" objects="1" scenarios="1"/>
  <mergeCells count="8">
    <mergeCell ref="B14:H14"/>
    <mergeCell ref="B15:H15"/>
    <mergeCell ref="B7:J7"/>
    <mergeCell ref="B9:H9"/>
    <mergeCell ref="B10:H10"/>
    <mergeCell ref="B11:H11"/>
    <mergeCell ref="B12:H12"/>
    <mergeCell ref="B13:H13"/>
  </mergeCells>
  <hyperlinks>
    <hyperlink ref="B9" location="_1_!A1" display="_1_ Modes de vie et santé (Auto-questionnaire)" xr:uid="{906EF3C4-24E0-43B4-9B46-02DEA29BB457}"/>
    <hyperlink ref="B10" location="_2_!A1" display="_2_ Santé des femmes (Auto-questionnaire)" xr:uid="{09A5EE5B-37D5-4261-89C7-E97287BC899B}"/>
    <hyperlink ref="B11" location="_3_!A1" display="_3_ Expositions professionnelles (Auto-questionnaire)" xr:uid="{02F29C7F-218A-4B08-9199-1A178DE55B04}"/>
    <hyperlink ref="B12" location="_4_!A1" display="_4_ Calndrier professionnel (Auto-questionnaire)" xr:uid="{B285F82A-E60D-4A10-A6CD-48A5C9CD293F}"/>
    <hyperlink ref="B13" location="_5_!A1" display="_5_ Questionnaire médical (recueillies lors de l'examen de santé d'inclusion)" xr:uid="{AF7B15D2-D117-434F-AEB8-60FD22EAC164}"/>
    <hyperlink ref="B14" location="_6_!A1" display="_6_ Données paracliniques et administratives (recueillies lors d'un examen de santé)" xr:uid="{2256C0FF-1A41-41C7-A302-21CA10EAC5AB}"/>
    <hyperlink ref="B15" location="_7_!A1" display="_7_ Tests fonctionnels cognitifs et physiques (recueillies lors d'un examen de santé)" xr:uid="{E243ADF4-A148-42AA-91CA-9B5B3DC48F50}"/>
  </hyperlink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EF9149-EC2A-4830-BEF9-55A0B2BA6B17}">
  <sheetPr codeName="Feuil3"/>
  <dimension ref="B7:I16"/>
  <sheetViews>
    <sheetView showGridLines="0" workbookViewId="0">
      <selection activeCell="B7" sqref="B7:I7"/>
    </sheetView>
  </sheetViews>
  <sheetFormatPr baseColWidth="10" defaultRowHeight="12.75" x14ac:dyDescent="0.2"/>
  <cols>
    <col min="1" max="1" width="10.42578125" bestFit="1" customWidth="1"/>
    <col min="2" max="2" width="11.5703125" customWidth="1"/>
  </cols>
  <sheetData>
    <row r="7" spans="2:9" x14ac:dyDescent="0.2">
      <c r="B7" s="986" t="s">
        <v>5514</v>
      </c>
      <c r="C7" s="986"/>
      <c r="D7" s="986"/>
      <c r="E7" s="986"/>
      <c r="F7" s="986"/>
      <c r="G7" s="986"/>
      <c r="H7" s="986"/>
      <c r="I7" s="986"/>
    </row>
    <row r="8" spans="2:9" ht="14.25" x14ac:dyDescent="0.2">
      <c r="B8" s="979"/>
      <c r="C8" s="979"/>
      <c r="D8" s="979"/>
      <c r="E8" s="979"/>
      <c r="F8" s="979"/>
      <c r="G8" s="979"/>
    </row>
    <row r="9" spans="2:9" ht="14.25" x14ac:dyDescent="0.2">
      <c r="B9" s="987" t="s">
        <v>5515</v>
      </c>
      <c r="C9" s="987"/>
      <c r="D9" s="987"/>
      <c r="E9" s="987"/>
      <c r="F9" s="987"/>
      <c r="G9" s="987"/>
      <c r="H9" s="987"/>
      <c r="I9" s="987"/>
    </row>
    <row r="10" spans="2:9" ht="14.25" x14ac:dyDescent="0.2">
      <c r="B10" s="987" t="s">
        <v>5516</v>
      </c>
      <c r="C10" s="987"/>
      <c r="D10" s="987"/>
      <c r="E10" s="987"/>
      <c r="F10" s="987"/>
      <c r="G10" s="987"/>
      <c r="H10" s="987"/>
      <c r="I10" s="987"/>
    </row>
    <row r="11" spans="2:9" ht="14.25" x14ac:dyDescent="0.2">
      <c r="B11" s="987" t="s">
        <v>5517</v>
      </c>
      <c r="C11" s="987"/>
      <c r="D11" s="987"/>
      <c r="E11" s="987"/>
      <c r="F11" s="987"/>
      <c r="G11" s="987"/>
      <c r="H11" s="987"/>
      <c r="I11" s="987"/>
    </row>
    <row r="12" spans="2:9" ht="14.25" x14ac:dyDescent="0.2">
      <c r="B12" s="987" t="s">
        <v>5518</v>
      </c>
      <c r="C12" s="987"/>
      <c r="D12" s="987"/>
      <c r="E12" s="987"/>
      <c r="F12" s="987"/>
      <c r="G12" s="987"/>
      <c r="H12" s="987"/>
      <c r="I12" s="987"/>
    </row>
    <row r="13" spans="2:9" ht="14.25" x14ac:dyDescent="0.2">
      <c r="B13" s="987" t="s">
        <v>5519</v>
      </c>
      <c r="C13" s="987"/>
      <c r="D13" s="987"/>
      <c r="E13" s="987"/>
      <c r="F13" s="987"/>
      <c r="G13" s="987"/>
      <c r="H13" s="987"/>
      <c r="I13" s="987"/>
    </row>
    <row r="14" spans="2:9" ht="14.25" x14ac:dyDescent="0.2">
      <c r="B14" s="988" t="s">
        <v>5520</v>
      </c>
      <c r="C14" s="988"/>
      <c r="D14" s="988"/>
      <c r="E14" s="988"/>
      <c r="F14" s="988"/>
      <c r="G14" s="988"/>
      <c r="H14" s="988"/>
      <c r="I14" s="988"/>
    </row>
    <row r="15" spans="2:9" ht="14.25" x14ac:dyDescent="0.2">
      <c r="B15" s="987" t="s">
        <v>5521</v>
      </c>
      <c r="C15" s="987"/>
      <c r="D15" s="987"/>
      <c r="E15" s="987"/>
      <c r="F15" s="987"/>
      <c r="G15" s="987"/>
      <c r="H15" s="987"/>
      <c r="I15" s="987"/>
    </row>
    <row r="16" spans="2:9" x14ac:dyDescent="0.2">
      <c r="B16" s="16"/>
      <c r="C16" s="16"/>
      <c r="D16" s="16"/>
      <c r="E16" s="16"/>
      <c r="F16" s="16"/>
      <c r="G16" s="16"/>
    </row>
  </sheetData>
  <sheetProtection algorithmName="SHA-512" hashValue="oe60m5cie5tHQXxb4tKRjvxiNfkkUzDcpyA1qfw4Mn8q4WvOJIq9FlLUr04ACiWE8jr541vPqsbVOR0PSpQVeQ==" saltValue="B3LFwoGWrautkztvBwbUmQ==" spinCount="100000" sheet="1" objects="1" scenarios="1"/>
  <mergeCells count="8">
    <mergeCell ref="B13:I13"/>
    <mergeCell ref="B14:I14"/>
    <mergeCell ref="B15:I15"/>
    <mergeCell ref="B7:I7"/>
    <mergeCell ref="B9:I9"/>
    <mergeCell ref="B10:I10"/>
    <mergeCell ref="B11:I11"/>
    <mergeCell ref="B12:I12"/>
  </mergeCells>
  <hyperlinks>
    <hyperlink ref="B9" location="_1_!A1" display="_1_ Lifestyles and health (Self-administered questionnaire)" xr:uid="{3F572369-EE35-4D21-85BC-F034C851443F}"/>
    <hyperlink ref="B10" location="_2_!A1" display="_2_ Women's health (Self-administered questionnaire)" xr:uid="{F83DE388-BDEC-46D3-8343-F393F3C64456}"/>
    <hyperlink ref="B11" location="_3_!A1" display="_3_ Occupational exposures (Self-administered questionnaire)" xr:uid="{A1059665-7A5A-4B49-9A2B-567E08092BC9}"/>
    <hyperlink ref="B12" location="_4_!A1" display="_4_ Proffessional schedule (Self-administered questionnaire)" xr:uid="{1DFF86E1-4510-420E-BCDF-E84DB9E2F91E}"/>
    <hyperlink ref="B13" location="_5_!A1" display="_5_ Medical questionnaire (collected at inclusion health examination)" xr:uid="{457E2A3A-552A-4205-BEC2-145957C13CE6}"/>
    <hyperlink ref="B14" location="_6_!A1" display="_6_ Paraclinical and administrative data (collected during a health examination)" xr:uid="{25675BCB-9EF9-4EB2-B689-44CD88138CC3}"/>
    <hyperlink ref="B15" location="_7_!A1" display="_7_ Cognitive and physical functional tests (collected during a health examination)" xr:uid="{B0A0A860-A5B5-4688-B93B-D8AA6FBAA42E}"/>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euil4" filterMode="1">
    <tabColor theme="7" tint="-0.249977111117893"/>
    <pageSetUpPr fitToPage="1"/>
  </sheetPr>
  <dimension ref="A1:O574"/>
  <sheetViews>
    <sheetView showGridLines="0" topLeftCell="E1" zoomScale="115" zoomScaleNormal="115" workbookViewId="0">
      <pane ySplit="2" topLeftCell="A6" activePane="bottomLeft" state="frozen"/>
      <selection activeCell="E44" sqref="E44"/>
      <selection pane="bottomLeft" activeCell="E1" sqref="E1"/>
    </sheetView>
  </sheetViews>
  <sheetFormatPr baseColWidth="10" defaultColWidth="11.5703125" defaultRowHeight="12.75" x14ac:dyDescent="0.2"/>
  <cols>
    <col min="1" max="1" width="4.5703125" style="442" hidden="1" customWidth="1"/>
    <col min="2" max="2" width="4.7109375" style="705" hidden="1" customWidth="1"/>
    <col min="3" max="4" width="13.7109375" style="706" hidden="1" customWidth="1"/>
    <col min="5" max="5" width="70.7109375" style="612" customWidth="1"/>
    <col min="6" max="6" width="71.5703125" style="612" hidden="1" customWidth="1"/>
    <col min="7" max="7" width="54.140625" style="707" hidden="1" customWidth="1"/>
    <col min="8" max="8" width="7" style="707" hidden="1" customWidth="1"/>
    <col min="9" max="9" width="97.28515625" style="707" hidden="1" customWidth="1"/>
    <col min="10" max="10" width="37.140625" style="707" hidden="1" customWidth="1"/>
    <col min="11" max="11" width="3" style="707" hidden="1" customWidth="1"/>
    <col min="12" max="12" width="3.5703125" style="707" hidden="1" customWidth="1"/>
    <col min="13" max="13" width="6.85546875" style="708" customWidth="1"/>
    <col min="14" max="14" width="8" style="709" bestFit="1" customWidth="1"/>
    <col min="15" max="15" width="6.85546875" style="708" customWidth="1"/>
    <col min="16" max="16384" width="11.5703125" style="619"/>
  </cols>
  <sheetData>
    <row r="1" spans="1:15" s="614" customFormat="1" ht="26.25" thickBot="1" x14ac:dyDescent="0.25">
      <c r="A1" s="78"/>
      <c r="B1" s="553"/>
      <c r="C1" s="548"/>
      <c r="D1" s="548"/>
      <c r="E1" s="549" t="s">
        <v>4854</v>
      </c>
      <c r="F1" s="550" t="s">
        <v>4855</v>
      </c>
      <c r="G1" s="613" t="s">
        <v>2818</v>
      </c>
      <c r="H1" s="613"/>
      <c r="I1" s="613"/>
      <c r="J1" s="613" t="s">
        <v>2</v>
      </c>
      <c r="K1" s="551"/>
      <c r="L1" s="551"/>
      <c r="M1" s="552"/>
      <c r="N1" s="552" t="s">
        <v>2860</v>
      </c>
      <c r="O1" s="552"/>
    </row>
    <row r="2" spans="1:15" ht="36" thickTop="1" thickBot="1" x14ac:dyDescent="0.25">
      <c r="A2" s="79" t="s">
        <v>10</v>
      </c>
      <c r="B2" s="554"/>
      <c r="C2" s="547" t="s">
        <v>5473</v>
      </c>
      <c r="D2" s="547" t="s">
        <v>5474</v>
      </c>
      <c r="E2" s="555" t="s">
        <v>3299</v>
      </c>
      <c r="F2" s="556" t="s">
        <v>3549</v>
      </c>
      <c r="G2" s="615" t="s">
        <v>2817</v>
      </c>
      <c r="H2" s="616" t="s">
        <v>2832</v>
      </c>
      <c r="I2" s="616" t="s">
        <v>2833</v>
      </c>
      <c r="J2" s="617"/>
      <c r="K2" s="618" t="s">
        <v>4</v>
      </c>
      <c r="L2" s="618" t="s">
        <v>5494</v>
      </c>
      <c r="M2" s="557" t="s">
        <v>2901</v>
      </c>
      <c r="N2" s="558" t="s">
        <v>2911</v>
      </c>
      <c r="O2" s="557" t="s">
        <v>2902</v>
      </c>
    </row>
    <row r="3" spans="1:15" customFormat="1" ht="14.25" hidden="1" thickTop="1" thickBot="1" x14ac:dyDescent="0.25">
      <c r="A3" s="80" t="s">
        <v>6</v>
      </c>
      <c r="B3" s="468" t="str">
        <f t="shared" ref="B3:B66" si="0">IF(ISERROR(LOOKUP(A3,TABLE,SIGNE)),"",(LOOKUP(A3,TABLE,SIGNE)))</f>
        <v>►</v>
      </c>
      <c r="C3" s="420" t="s">
        <v>4896</v>
      </c>
      <c r="D3" s="420" t="s">
        <v>4896</v>
      </c>
      <c r="E3" s="156" t="s">
        <v>3300</v>
      </c>
      <c r="F3" s="112" t="s">
        <v>3550</v>
      </c>
      <c r="G3" s="113" t="s">
        <v>2812</v>
      </c>
      <c r="H3" s="114" t="s">
        <v>7</v>
      </c>
      <c r="I3" s="113" t="str">
        <f t="shared" ref="I3:I68" si="1">IF(G3&lt;&gt;"",IF(H3&lt;&gt;"",G3&amp;" ; "&amp;IFERROR(IF(SEARCH(" ; ",G3)&gt;0,SUBSTITUTE(G3," ; ","_N ; ")&amp;"_N"),IFERROR(IF(SEARCH(" ;",G3)&gt;0,SUBSTITUTE(G3," ;","_N  ; ")&amp;"_N"),IFERROR(IF(SEARCH(";",G3)&gt;0,SUBSTITUTE(G3,";","_N  ; ")&amp;"_N"),G3&amp;"_N"))),G3),"")</f>
        <v>AQ_MODVIE_DtRemp ; AQ_MODVIE_DtRemp_N</v>
      </c>
      <c r="J3" s="115" t="s">
        <v>11</v>
      </c>
      <c r="K3" s="116" t="s">
        <v>7</v>
      </c>
      <c r="L3" s="116">
        <v>1</v>
      </c>
      <c r="M3" s="185" t="s">
        <v>7</v>
      </c>
      <c r="N3" s="186" t="s">
        <v>7</v>
      </c>
      <c r="O3" s="185" t="s">
        <v>7</v>
      </c>
    </row>
    <row r="4" spans="1:15" customFormat="1" ht="14.25" hidden="1" thickTop="1" thickBot="1" x14ac:dyDescent="0.25">
      <c r="A4" s="80" t="s">
        <v>6</v>
      </c>
      <c r="B4" s="468" t="str">
        <f t="shared" si="0"/>
        <v>►</v>
      </c>
      <c r="C4" s="420" t="s">
        <v>4896</v>
      </c>
      <c r="D4" s="420" t="s">
        <v>4896</v>
      </c>
      <c r="E4" s="157" t="s">
        <v>3301</v>
      </c>
      <c r="F4" s="117" t="s">
        <v>3551</v>
      </c>
      <c r="G4" s="113" t="s">
        <v>8</v>
      </c>
      <c r="H4" s="114"/>
      <c r="I4" s="113" t="str">
        <f t="shared" si="1"/>
        <v>AQ_MODVIE_Sex</v>
      </c>
      <c r="J4" s="115" t="s">
        <v>11</v>
      </c>
      <c r="K4" s="116" t="s">
        <v>7</v>
      </c>
      <c r="L4" s="116">
        <v>2</v>
      </c>
      <c r="M4" s="185" t="s">
        <v>7</v>
      </c>
      <c r="N4" s="186" t="s">
        <v>7</v>
      </c>
      <c r="O4" s="185" t="s">
        <v>7</v>
      </c>
    </row>
    <row r="5" spans="1:15" customFormat="1" ht="14.25" hidden="1" thickTop="1" thickBot="1" x14ac:dyDescent="0.25">
      <c r="A5" s="80" t="s">
        <v>6</v>
      </c>
      <c r="B5" s="468" t="str">
        <f t="shared" si="0"/>
        <v>►</v>
      </c>
      <c r="C5" s="420" t="s">
        <v>4896</v>
      </c>
      <c r="D5" s="420" t="s">
        <v>4896</v>
      </c>
      <c r="E5" s="158" t="s">
        <v>3302</v>
      </c>
      <c r="F5" s="118" t="s">
        <v>3552</v>
      </c>
      <c r="G5" s="113" t="s">
        <v>9</v>
      </c>
      <c r="H5" s="114"/>
      <c r="I5" s="113" t="str">
        <f t="shared" si="1"/>
        <v>AQ_MODVIE_DtNais</v>
      </c>
      <c r="J5" s="115" t="s">
        <v>11</v>
      </c>
      <c r="K5" s="116" t="s">
        <v>7</v>
      </c>
      <c r="L5" s="116">
        <v>3</v>
      </c>
      <c r="M5" s="185" t="s">
        <v>7</v>
      </c>
      <c r="N5" s="186" t="s">
        <v>7</v>
      </c>
      <c r="O5" s="185" t="s">
        <v>7</v>
      </c>
    </row>
    <row r="6" spans="1:15" ht="14.25" thickTop="1" thickBot="1" x14ac:dyDescent="0.25">
      <c r="A6" s="440" t="s">
        <v>10</v>
      </c>
      <c r="B6" s="620" t="str">
        <f t="shared" si="0"/>
        <v>◄►</v>
      </c>
      <c r="C6" s="621"/>
      <c r="D6" s="621"/>
      <c r="E6" s="419" t="s">
        <v>4821</v>
      </c>
      <c r="F6" s="622" t="s">
        <v>1980</v>
      </c>
      <c r="G6" s="623"/>
      <c r="H6" s="624"/>
      <c r="I6" s="623" t="str">
        <f t="shared" si="1"/>
        <v/>
      </c>
      <c r="J6" s="625"/>
      <c r="K6" s="626" t="s">
        <v>7</v>
      </c>
      <c r="L6" s="626">
        <v>4</v>
      </c>
      <c r="M6" s="627"/>
      <c r="N6" s="628"/>
      <c r="O6" s="627"/>
    </row>
    <row r="7" spans="1:15" ht="23.25" thickBot="1" x14ac:dyDescent="0.25">
      <c r="A7" s="80" t="s">
        <v>6</v>
      </c>
      <c r="B7" s="620" t="str">
        <f t="shared" si="0"/>
        <v>►</v>
      </c>
      <c r="C7" s="629"/>
      <c r="D7" s="629"/>
      <c r="E7" s="162" t="s">
        <v>5476</v>
      </c>
      <c r="F7" s="162" t="s">
        <v>3553</v>
      </c>
      <c r="G7" s="630" t="s">
        <v>2813</v>
      </c>
      <c r="H7" s="631" t="s">
        <v>7</v>
      </c>
      <c r="I7" s="630" t="str">
        <f t="shared" si="1"/>
        <v>AQ_SANTE_EtatGeneral ; AQ_SANTE_EtatGeneral_N</v>
      </c>
      <c r="J7" s="632" t="s">
        <v>11</v>
      </c>
      <c r="K7" s="633" t="s">
        <v>7</v>
      </c>
      <c r="L7" s="633">
        <v>5</v>
      </c>
      <c r="M7" s="634">
        <v>1</v>
      </c>
      <c r="N7" s="635">
        <v>1</v>
      </c>
      <c r="O7" s="634">
        <v>1</v>
      </c>
    </row>
    <row r="8" spans="1:15" ht="34.5" thickBot="1" x14ac:dyDescent="0.25">
      <c r="A8" s="80" t="s">
        <v>6</v>
      </c>
      <c r="B8" s="620" t="str">
        <f t="shared" si="0"/>
        <v>►</v>
      </c>
      <c r="C8" s="636"/>
      <c r="D8" s="636"/>
      <c r="E8" s="559" t="s">
        <v>5477</v>
      </c>
      <c r="F8" s="559" t="s">
        <v>3554</v>
      </c>
      <c r="G8" s="630" t="s">
        <v>2814</v>
      </c>
      <c r="H8" s="631" t="s">
        <v>7</v>
      </c>
      <c r="I8" s="630" t="str">
        <f t="shared" si="1"/>
        <v>AQ_SANTE_EtatGenRapport ; AQ_SANTE_EtatGenRapport_N</v>
      </c>
      <c r="J8" s="637" t="s">
        <v>11</v>
      </c>
      <c r="K8" s="560" t="s">
        <v>7</v>
      </c>
      <c r="L8" s="560">
        <v>6</v>
      </c>
      <c r="M8" s="561">
        <v>2</v>
      </c>
      <c r="N8" s="561">
        <v>2</v>
      </c>
      <c r="O8" s="561">
        <v>2</v>
      </c>
    </row>
    <row r="9" spans="1:15" ht="13.5" thickBot="1" x14ac:dyDescent="0.25">
      <c r="A9" s="440" t="s">
        <v>10</v>
      </c>
      <c r="B9" s="620" t="str">
        <f t="shared" si="0"/>
        <v>◄►</v>
      </c>
      <c r="C9" s="621"/>
      <c r="D9" s="621"/>
      <c r="E9" s="419" t="s">
        <v>12</v>
      </c>
      <c r="F9" s="638" t="s">
        <v>1981</v>
      </c>
      <c r="G9" s="639"/>
      <c r="H9" s="640"/>
      <c r="I9" s="639" t="str">
        <f t="shared" si="1"/>
        <v/>
      </c>
      <c r="J9" s="641"/>
      <c r="K9" s="642" t="s">
        <v>7</v>
      </c>
      <c r="L9" s="642">
        <v>7</v>
      </c>
      <c r="M9" s="627"/>
      <c r="N9" s="628"/>
      <c r="O9" s="627"/>
    </row>
    <row r="10" spans="1:15" ht="13.5" thickBot="1" x14ac:dyDescent="0.25">
      <c r="A10" s="80" t="s">
        <v>6</v>
      </c>
      <c r="B10" s="620" t="str">
        <f t="shared" si="0"/>
        <v>►</v>
      </c>
      <c r="C10" s="643"/>
      <c r="D10" s="643"/>
      <c r="E10" s="562" t="s">
        <v>4881</v>
      </c>
      <c r="F10" s="562" t="s">
        <v>4858</v>
      </c>
      <c r="G10" s="630" t="s">
        <v>3963</v>
      </c>
      <c r="H10" s="631"/>
      <c r="I10" s="630" t="str">
        <f t="shared" si="1"/>
        <v>AQ_ACTPHY_ActPhyHorsTrv_i</v>
      </c>
      <c r="J10" s="632"/>
      <c r="K10" s="563"/>
      <c r="L10" s="563"/>
      <c r="M10" s="564" t="s">
        <v>7</v>
      </c>
      <c r="N10" s="564" t="s">
        <v>7</v>
      </c>
      <c r="O10" s="564" t="s">
        <v>7</v>
      </c>
    </row>
    <row r="11" spans="1:15" ht="13.5" thickBot="1" x14ac:dyDescent="0.25">
      <c r="A11" s="80" t="s">
        <v>6</v>
      </c>
      <c r="B11" s="620" t="str">
        <f t="shared" si="0"/>
        <v>►</v>
      </c>
      <c r="C11" s="643"/>
      <c r="D11" s="643"/>
      <c r="E11" s="562" t="s">
        <v>4882</v>
      </c>
      <c r="F11" s="562" t="s">
        <v>4859</v>
      </c>
      <c r="G11" s="630" t="s">
        <v>3936</v>
      </c>
      <c r="H11" s="631"/>
      <c r="I11" s="630" t="str">
        <f t="shared" si="1"/>
        <v>AQ_ACTPHY_EffPhyTrv_i</v>
      </c>
      <c r="J11" s="632"/>
      <c r="K11" s="563"/>
      <c r="L11" s="563"/>
      <c r="M11" s="564" t="s">
        <v>7</v>
      </c>
      <c r="N11" s="564" t="s">
        <v>7</v>
      </c>
      <c r="O11" s="564" t="s">
        <v>7</v>
      </c>
    </row>
    <row r="12" spans="1:15" ht="79.5" thickBot="1" x14ac:dyDescent="0.25">
      <c r="A12" s="80" t="s">
        <v>6</v>
      </c>
      <c r="B12" s="620" t="str">
        <f t="shared" si="0"/>
        <v>►</v>
      </c>
      <c r="C12" s="629"/>
      <c r="D12" s="629"/>
      <c r="E12" s="565" t="s">
        <v>3303</v>
      </c>
      <c r="F12" s="162" t="s">
        <v>3555</v>
      </c>
      <c r="G12" s="630" t="s">
        <v>2815</v>
      </c>
      <c r="H12" s="631" t="s">
        <v>7</v>
      </c>
      <c r="I12" s="630" t="str">
        <f t="shared" si="1"/>
        <v>AQ_ACTPHY_DegEffPhy ; AQ_ACTPHY_DegEffPhy_N</v>
      </c>
      <c r="J12" s="632" t="s">
        <v>13</v>
      </c>
      <c r="K12" s="633" t="s">
        <v>7</v>
      </c>
      <c r="L12" s="633">
        <v>8</v>
      </c>
      <c r="M12" s="634">
        <v>3</v>
      </c>
      <c r="N12" s="635">
        <v>3</v>
      </c>
      <c r="O12" s="634">
        <v>3</v>
      </c>
    </row>
    <row r="13" spans="1:15" customFormat="1" ht="34.5" hidden="1" thickBot="1" x14ac:dyDescent="0.25">
      <c r="A13" s="80" t="s">
        <v>6</v>
      </c>
      <c r="B13" s="468" t="str">
        <f t="shared" si="0"/>
        <v>►</v>
      </c>
      <c r="C13" s="420" t="s">
        <v>4896</v>
      </c>
      <c r="D13" s="420" t="s">
        <v>4896</v>
      </c>
      <c r="E13" s="159" t="s">
        <v>3304</v>
      </c>
      <c r="F13" s="104" t="s">
        <v>3556</v>
      </c>
      <c r="G13" s="113" t="s">
        <v>15</v>
      </c>
      <c r="H13" s="114"/>
      <c r="I13" s="113" t="str">
        <f t="shared" si="1"/>
        <v>AQ_ACTPHY_AnEcPiedByc</v>
      </c>
      <c r="J13" s="115" t="s">
        <v>13</v>
      </c>
      <c r="K13" s="116" t="s">
        <v>7</v>
      </c>
      <c r="L13" s="116">
        <v>9</v>
      </c>
      <c r="M13" s="185"/>
      <c r="N13" s="186"/>
      <c r="O13" s="185"/>
    </row>
    <row r="14" spans="1:15" customFormat="1" ht="13.5" hidden="1" thickBot="1" x14ac:dyDescent="0.25">
      <c r="A14" s="80" t="s">
        <v>17</v>
      </c>
      <c r="B14" s="468" t="str">
        <f t="shared" si="0"/>
        <v>&gt;</v>
      </c>
      <c r="C14" s="420" t="s">
        <v>4896</v>
      </c>
      <c r="D14" s="420" t="s">
        <v>4896</v>
      </c>
      <c r="E14" s="160" t="s">
        <v>3305</v>
      </c>
      <c r="F14" s="105" t="s">
        <v>3557</v>
      </c>
      <c r="G14" s="113" t="s">
        <v>16</v>
      </c>
      <c r="H14" s="114"/>
      <c r="I14" s="113" t="str">
        <f t="shared" si="1"/>
        <v>AQ_ACTPHY_AnEcPiedBycTrj</v>
      </c>
      <c r="J14" s="124" t="s">
        <v>13</v>
      </c>
      <c r="K14" s="125" t="s">
        <v>7</v>
      </c>
      <c r="L14" s="125">
        <v>10</v>
      </c>
      <c r="M14" s="187"/>
      <c r="N14" s="188"/>
      <c r="O14" s="187"/>
    </row>
    <row r="15" spans="1:15" customFormat="1" ht="13.5" hidden="1" thickBot="1" x14ac:dyDescent="0.25">
      <c r="A15" s="80" t="s">
        <v>17</v>
      </c>
      <c r="B15" s="468" t="str">
        <f t="shared" si="0"/>
        <v>&gt;</v>
      </c>
      <c r="C15" s="420" t="s">
        <v>4896</v>
      </c>
      <c r="D15" s="420" t="s">
        <v>4896</v>
      </c>
      <c r="E15" s="160" t="s">
        <v>3306</v>
      </c>
      <c r="F15" s="105" t="s">
        <v>3558</v>
      </c>
      <c r="G15" s="113" t="s">
        <v>2085</v>
      </c>
      <c r="H15" s="114"/>
      <c r="I15" s="113" t="str">
        <f t="shared" si="1"/>
        <v>AQ_ACTPHY_AnEcPiedBycAn ; AQ_ACTPHY_AnEcPiedBycMa</v>
      </c>
      <c r="J15" s="126" t="s">
        <v>13</v>
      </c>
      <c r="K15" s="116" t="s">
        <v>7</v>
      </c>
      <c r="L15" s="116">
        <v>11</v>
      </c>
      <c r="M15" s="185"/>
      <c r="N15" s="186"/>
      <c r="O15" s="185"/>
    </row>
    <row r="16" spans="1:15" ht="57" thickBot="1" x14ac:dyDescent="0.25">
      <c r="A16" s="80" t="s">
        <v>6</v>
      </c>
      <c r="B16" s="620" t="str">
        <f t="shared" si="0"/>
        <v>►</v>
      </c>
      <c r="C16" s="629"/>
      <c r="D16" s="629"/>
      <c r="E16" s="565" t="s">
        <v>3307</v>
      </c>
      <c r="F16" s="565" t="s">
        <v>3559</v>
      </c>
      <c r="G16" s="644" t="s">
        <v>2816</v>
      </c>
      <c r="H16" s="645" t="s">
        <v>7</v>
      </c>
      <c r="I16" s="644" t="str">
        <f t="shared" si="1"/>
        <v>AQ_ACTPHY_12MTrjPdByc ; AQ_ACTPHY_12MTrjPdByc_N</v>
      </c>
      <c r="J16" s="646" t="s">
        <v>13</v>
      </c>
      <c r="K16" s="566"/>
      <c r="L16" s="566">
        <v>12</v>
      </c>
      <c r="M16" s="567">
        <v>4</v>
      </c>
      <c r="N16" s="567">
        <v>4</v>
      </c>
      <c r="O16" s="567">
        <v>4</v>
      </c>
    </row>
    <row r="17" spans="1:15" ht="13.5" thickBot="1" x14ac:dyDescent="0.25">
      <c r="A17" s="80" t="s">
        <v>17</v>
      </c>
      <c r="B17" s="620" t="str">
        <f t="shared" si="0"/>
        <v>&gt;</v>
      </c>
      <c r="C17" s="647" t="str">
        <f>IF($C$16="x","+","")</f>
        <v/>
      </c>
      <c r="D17" s="647" t="str">
        <f>IF($D$16="x","+","")</f>
        <v/>
      </c>
      <c r="E17" s="568" t="s">
        <v>3308</v>
      </c>
      <c r="F17" s="568" t="s">
        <v>3560</v>
      </c>
      <c r="G17" s="644" t="s">
        <v>2086</v>
      </c>
      <c r="H17" s="645" t="s">
        <v>7</v>
      </c>
      <c r="I17" s="644" t="str">
        <f t="shared" si="1"/>
        <v>AQ_ACTPHY_12MTrjPdBycHbd ; AQ_ACTPHY_12MTrjPdBycHbd_N</v>
      </c>
      <c r="J17" s="648" t="s">
        <v>13</v>
      </c>
      <c r="K17" s="566"/>
      <c r="L17" s="566">
        <v>13</v>
      </c>
      <c r="M17" s="567">
        <v>4</v>
      </c>
      <c r="N17" s="567">
        <v>4</v>
      </c>
      <c r="O17" s="567">
        <v>4</v>
      </c>
    </row>
    <row r="18" spans="1:15" ht="23.25" thickBot="1" x14ac:dyDescent="0.25">
      <c r="A18" s="80" t="s">
        <v>17</v>
      </c>
      <c r="B18" s="620" t="str">
        <f t="shared" si="0"/>
        <v>&gt;</v>
      </c>
      <c r="C18" s="647" t="str">
        <f>IF($C$16="x","+","")</f>
        <v/>
      </c>
      <c r="D18" s="647" t="str">
        <f>IF($D$16="x","+","")</f>
        <v/>
      </c>
      <c r="E18" s="568" t="s">
        <v>3309</v>
      </c>
      <c r="F18" s="568" t="s">
        <v>3561</v>
      </c>
      <c r="G18" s="644" t="s">
        <v>2495</v>
      </c>
      <c r="H18" s="645" t="s">
        <v>7</v>
      </c>
      <c r="I18" s="644" t="str">
        <f t="shared" si="1"/>
        <v>AQ_ACTPHY_12MTrjPdBycAn ; AQ_ACTPHY_12MTrjPdBycAnN ; AQ_ACTPHY_12MTrjPdBycAn_N ; AQ_ACTPHY_12MTrjPdBycAnN_N</v>
      </c>
      <c r="J18" s="648" t="s">
        <v>13</v>
      </c>
      <c r="K18" s="566"/>
      <c r="L18" s="566">
        <v>14</v>
      </c>
      <c r="M18" s="567">
        <v>4</v>
      </c>
      <c r="N18" s="567">
        <v>4</v>
      </c>
      <c r="O18" s="567">
        <v>4</v>
      </c>
    </row>
    <row r="19" spans="1:15" customFormat="1" ht="57" hidden="1" thickBot="1" x14ac:dyDescent="0.25">
      <c r="A19" s="81" t="s">
        <v>6</v>
      </c>
      <c r="B19" s="468" t="str">
        <f t="shared" si="0"/>
        <v>►</v>
      </c>
      <c r="C19" s="420" t="s">
        <v>4896</v>
      </c>
      <c r="D19" s="420" t="s">
        <v>4896</v>
      </c>
      <c r="E19" s="156" t="s">
        <v>3310</v>
      </c>
      <c r="F19" s="100" t="s">
        <v>3562</v>
      </c>
      <c r="G19" s="113" t="s">
        <v>18</v>
      </c>
      <c r="H19" s="114"/>
      <c r="I19" s="113" t="str">
        <f t="shared" si="1"/>
        <v>AQ_ACTPHY_AnEcSport</v>
      </c>
      <c r="J19" s="124" t="s">
        <v>13</v>
      </c>
      <c r="K19" s="125" t="s">
        <v>7</v>
      </c>
      <c r="L19" s="125">
        <v>15</v>
      </c>
      <c r="M19" s="187"/>
      <c r="N19" s="188"/>
      <c r="O19" s="187"/>
    </row>
    <row r="20" spans="1:15" customFormat="1" ht="13.5" hidden="1" thickBot="1" x14ac:dyDescent="0.25">
      <c r="A20" s="81" t="s">
        <v>17</v>
      </c>
      <c r="B20" s="468" t="str">
        <f t="shared" si="0"/>
        <v>&gt;</v>
      </c>
      <c r="C20" s="420" t="s">
        <v>4896</v>
      </c>
      <c r="D20" s="420" t="s">
        <v>4896</v>
      </c>
      <c r="E20" s="160" t="s">
        <v>3311</v>
      </c>
      <c r="F20" s="105" t="s">
        <v>3563</v>
      </c>
      <c r="G20" s="113" t="s">
        <v>2088</v>
      </c>
      <c r="H20" s="114"/>
      <c r="I20" s="113" t="str">
        <f t="shared" si="1"/>
        <v>AQ_ACTPHY_AnEcSportAn ; AQ_ACTPHY_AnEcSportMa</v>
      </c>
      <c r="J20" s="115" t="s">
        <v>13</v>
      </c>
      <c r="K20" s="125" t="s">
        <v>7</v>
      </c>
      <c r="L20" s="125">
        <v>16</v>
      </c>
      <c r="M20" s="187"/>
      <c r="N20" s="188"/>
      <c r="O20" s="187"/>
    </row>
    <row r="21" spans="1:15" ht="57" thickBot="1" x14ac:dyDescent="0.25">
      <c r="A21" s="80" t="s">
        <v>6</v>
      </c>
      <c r="B21" s="620" t="str">
        <f t="shared" si="0"/>
        <v>►</v>
      </c>
      <c r="C21" s="629"/>
      <c r="D21" s="629"/>
      <c r="E21" s="162" t="s">
        <v>3312</v>
      </c>
      <c r="F21" s="162" t="s">
        <v>3564</v>
      </c>
      <c r="G21" s="644" t="s">
        <v>2087</v>
      </c>
      <c r="H21" s="645" t="s">
        <v>7</v>
      </c>
      <c r="I21" s="644" t="str">
        <f t="shared" si="1"/>
        <v>AQ_ACTPHY_12MSport ; AQ_ACTPHY_12MSport_N</v>
      </c>
      <c r="J21" s="646" t="s">
        <v>13</v>
      </c>
      <c r="K21" s="633"/>
      <c r="L21" s="633">
        <v>17</v>
      </c>
      <c r="M21" s="634">
        <v>5</v>
      </c>
      <c r="N21" s="635">
        <v>5</v>
      </c>
      <c r="O21" s="634">
        <v>5</v>
      </c>
    </row>
    <row r="22" spans="1:15" ht="13.5" thickBot="1" x14ac:dyDescent="0.25">
      <c r="A22" s="80" t="s">
        <v>17</v>
      </c>
      <c r="B22" s="620" t="str">
        <f t="shared" si="0"/>
        <v>&gt;</v>
      </c>
      <c r="C22" s="647" t="str">
        <f>IF($C$21="x","+","")</f>
        <v/>
      </c>
      <c r="D22" s="647" t="str">
        <f>IF($D$21="x","+","")</f>
        <v/>
      </c>
      <c r="E22" s="568" t="s">
        <v>3313</v>
      </c>
      <c r="F22" s="568" t="s">
        <v>3565</v>
      </c>
      <c r="G22" s="644" t="s">
        <v>2089</v>
      </c>
      <c r="H22" s="645" t="s">
        <v>7</v>
      </c>
      <c r="I22" s="644" t="str">
        <f t="shared" si="1"/>
        <v>AQ_ACTPHY_12MSportHbd ; AQ_ACTPHY_12MSportHbd_N</v>
      </c>
      <c r="J22" s="646" t="s">
        <v>13</v>
      </c>
      <c r="K22" s="649"/>
      <c r="L22" s="649">
        <v>18</v>
      </c>
      <c r="M22" s="634">
        <v>5</v>
      </c>
      <c r="N22" s="635">
        <v>5</v>
      </c>
      <c r="O22" s="634">
        <v>5</v>
      </c>
    </row>
    <row r="23" spans="1:15" ht="23.25" thickBot="1" x14ac:dyDescent="0.25">
      <c r="A23" s="80" t="s">
        <v>17</v>
      </c>
      <c r="B23" s="620" t="str">
        <f t="shared" si="0"/>
        <v>&gt;</v>
      </c>
      <c r="C23" s="647" t="str">
        <f>IF($C$21="x","+","")</f>
        <v/>
      </c>
      <c r="D23" s="647" t="str">
        <f>IF($D$21="x","+","")</f>
        <v/>
      </c>
      <c r="E23" s="568" t="s">
        <v>3314</v>
      </c>
      <c r="F23" s="568" t="s">
        <v>3566</v>
      </c>
      <c r="G23" s="644" t="s">
        <v>2834</v>
      </c>
      <c r="H23" s="645" t="s">
        <v>7</v>
      </c>
      <c r="I23" s="644" t="str">
        <f t="shared" si="1"/>
        <v>AQ_ACTPHY_12MSportAn ; AQ_ACTPHY_12MSportAnN ; AQ_ACTPHY_12MSportAn_N ; AQ_ACTPHY_12MSportAnN_N</v>
      </c>
      <c r="J23" s="646" t="s">
        <v>13</v>
      </c>
      <c r="K23" s="649"/>
      <c r="L23" s="649">
        <v>19</v>
      </c>
      <c r="M23" s="634">
        <v>5</v>
      </c>
      <c r="N23" s="635">
        <v>5</v>
      </c>
      <c r="O23" s="634">
        <v>5</v>
      </c>
    </row>
    <row r="24" spans="1:15" customFormat="1" ht="57" hidden="1" thickBot="1" x14ac:dyDescent="0.25">
      <c r="A24" s="80" t="s">
        <v>6</v>
      </c>
      <c r="B24" s="468" t="str">
        <f t="shared" si="0"/>
        <v>►</v>
      </c>
      <c r="C24" s="420" t="s">
        <v>4896</v>
      </c>
      <c r="D24" s="420" t="s">
        <v>4896</v>
      </c>
      <c r="E24" s="161" t="s">
        <v>3315</v>
      </c>
      <c r="F24" s="107" t="s">
        <v>3567</v>
      </c>
      <c r="G24" s="113" t="s">
        <v>19</v>
      </c>
      <c r="H24" s="114"/>
      <c r="I24" s="113" t="str">
        <f t="shared" si="1"/>
        <v>AQ_ACTPHY_AnEcTrav</v>
      </c>
      <c r="J24" s="115" t="s">
        <v>13</v>
      </c>
      <c r="K24" s="116" t="s">
        <v>7</v>
      </c>
      <c r="L24" s="116">
        <v>20</v>
      </c>
      <c r="M24" s="185"/>
      <c r="N24" s="186"/>
      <c r="O24" s="185"/>
    </row>
    <row r="25" spans="1:15" customFormat="1" ht="13.5" hidden="1" thickBot="1" x14ac:dyDescent="0.25">
      <c r="A25" s="80"/>
      <c r="B25" s="468" t="str">
        <f t="shared" si="0"/>
        <v/>
      </c>
      <c r="C25" s="420" t="s">
        <v>4896</v>
      </c>
      <c r="D25" s="420" t="s">
        <v>4896</v>
      </c>
      <c r="E25" s="160" t="s">
        <v>3316</v>
      </c>
      <c r="F25" s="105" t="s">
        <v>3568</v>
      </c>
      <c r="G25" s="113" t="s">
        <v>2090</v>
      </c>
      <c r="H25" s="114"/>
      <c r="I25" s="113" t="str">
        <f t="shared" si="1"/>
        <v>AQ_ACTPHY_AnEcTravAn ; AQ_ACTPHY_AnEcTravMa</v>
      </c>
      <c r="J25" s="115" t="s">
        <v>13</v>
      </c>
      <c r="K25" s="116" t="s">
        <v>7</v>
      </c>
      <c r="L25" s="116">
        <v>21</v>
      </c>
      <c r="M25" s="185"/>
      <c r="N25" s="186"/>
      <c r="O25" s="185"/>
    </row>
    <row r="26" spans="1:15" ht="57" thickBot="1" x14ac:dyDescent="0.25">
      <c r="A26" s="80" t="s">
        <v>6</v>
      </c>
      <c r="B26" s="620" t="str">
        <f t="shared" si="0"/>
        <v>►</v>
      </c>
      <c r="C26" s="629"/>
      <c r="D26" s="629"/>
      <c r="E26" s="162" t="s">
        <v>3317</v>
      </c>
      <c r="F26" s="162" t="s">
        <v>5533</v>
      </c>
      <c r="G26" s="644" t="s">
        <v>2605</v>
      </c>
      <c r="H26" s="645" t="s">
        <v>7</v>
      </c>
      <c r="I26" s="644" t="str">
        <f t="shared" si="1"/>
        <v>AQ_ACTPHY_12MTrvMan ; AQ_ACTPHY_12MTrvMan_N</v>
      </c>
      <c r="J26" s="646" t="s">
        <v>13</v>
      </c>
      <c r="K26" s="566"/>
      <c r="L26" s="566">
        <v>22</v>
      </c>
      <c r="M26" s="567">
        <v>6</v>
      </c>
      <c r="N26" s="567">
        <v>6</v>
      </c>
      <c r="O26" s="567">
        <v>6</v>
      </c>
    </row>
    <row r="27" spans="1:15" ht="13.5" thickBot="1" x14ac:dyDescent="0.25">
      <c r="A27" s="80" t="s">
        <v>17</v>
      </c>
      <c r="B27" s="620" t="str">
        <f t="shared" si="0"/>
        <v>&gt;</v>
      </c>
      <c r="C27" s="647" t="str">
        <f>IF($C$26="x","+","")</f>
        <v/>
      </c>
      <c r="D27" s="647" t="str">
        <f>IF($D$26="x","+","")</f>
        <v/>
      </c>
      <c r="E27" s="568" t="s">
        <v>3318</v>
      </c>
      <c r="F27" s="568" t="s">
        <v>3569</v>
      </c>
      <c r="G27" s="644" t="s">
        <v>2091</v>
      </c>
      <c r="H27" s="645" t="s">
        <v>7</v>
      </c>
      <c r="I27" s="644" t="str">
        <f t="shared" si="1"/>
        <v>AQ_ACTPHY_12MTrvManHbd ; AQ_ACTPHY_12MTrvManHbd_N</v>
      </c>
      <c r="J27" s="648" t="s">
        <v>13</v>
      </c>
      <c r="K27" s="566"/>
      <c r="L27" s="566">
        <v>23</v>
      </c>
      <c r="M27" s="567">
        <v>6</v>
      </c>
      <c r="N27" s="567">
        <v>6</v>
      </c>
      <c r="O27" s="567">
        <v>6</v>
      </c>
    </row>
    <row r="28" spans="1:15" ht="23.25" thickBot="1" x14ac:dyDescent="0.25">
      <c r="A28" s="80" t="s">
        <v>17</v>
      </c>
      <c r="B28" s="620" t="str">
        <f t="shared" si="0"/>
        <v>&gt;</v>
      </c>
      <c r="C28" s="647" t="str">
        <f>IF($C$26="x","+","")</f>
        <v/>
      </c>
      <c r="D28" s="647" t="str">
        <f>IF($D$26="x","+","")</f>
        <v/>
      </c>
      <c r="E28" s="568" t="s">
        <v>3314</v>
      </c>
      <c r="F28" s="568" t="s">
        <v>3570</v>
      </c>
      <c r="G28" s="644" t="s">
        <v>2496</v>
      </c>
      <c r="H28" s="645" t="s">
        <v>7</v>
      </c>
      <c r="I28" s="644" t="str">
        <f t="shared" si="1"/>
        <v>AQ_ACTPHY_12MTrvManAn ; AQ_ACTPHY_12MTrvManAnN ; AQ_ACTPHY_12MTrvManAn_N ; AQ_ACTPHY_12MTrvManAnN_N</v>
      </c>
      <c r="J28" s="648" t="s">
        <v>13</v>
      </c>
      <c r="K28" s="566"/>
      <c r="L28" s="566">
        <v>24</v>
      </c>
      <c r="M28" s="567">
        <v>6</v>
      </c>
      <c r="N28" s="567">
        <v>6</v>
      </c>
      <c r="O28" s="567">
        <v>6</v>
      </c>
    </row>
    <row r="29" spans="1:15" customFormat="1" ht="68.25" hidden="1" thickBot="1" x14ac:dyDescent="0.25">
      <c r="A29" s="81" t="s">
        <v>6</v>
      </c>
      <c r="B29" s="468" t="str">
        <f t="shared" si="0"/>
        <v>►</v>
      </c>
      <c r="C29" s="420" t="s">
        <v>4896</v>
      </c>
      <c r="D29" s="420" t="s">
        <v>4896</v>
      </c>
      <c r="E29" s="161" t="s">
        <v>3319</v>
      </c>
      <c r="F29" s="107" t="s">
        <v>3571</v>
      </c>
      <c r="G29" s="113" t="s">
        <v>20</v>
      </c>
      <c r="H29" s="114"/>
      <c r="I29" s="113" t="str">
        <f t="shared" si="1"/>
        <v>AQ_ACTPHY_ActPhyDecri</v>
      </c>
      <c r="J29" s="126" t="s">
        <v>13</v>
      </c>
      <c r="K29" s="125" t="s">
        <v>7</v>
      </c>
      <c r="L29" s="125">
        <v>25</v>
      </c>
      <c r="M29" s="187"/>
      <c r="N29" s="188"/>
      <c r="O29" s="187"/>
    </row>
    <row r="30" spans="1:15" ht="13.5" thickBot="1" x14ac:dyDescent="0.25">
      <c r="A30" s="441" t="s">
        <v>10</v>
      </c>
      <c r="B30" s="620" t="str">
        <f t="shared" si="0"/>
        <v>◄►</v>
      </c>
      <c r="C30" s="569"/>
      <c r="D30" s="569"/>
      <c r="E30" s="419" t="s">
        <v>21</v>
      </c>
      <c r="F30" s="419" t="s">
        <v>1982</v>
      </c>
      <c r="G30" s="419"/>
      <c r="H30" s="419"/>
      <c r="I30" s="419" t="str">
        <f t="shared" si="1"/>
        <v/>
      </c>
      <c r="J30" s="419"/>
      <c r="K30" s="419" t="s">
        <v>7</v>
      </c>
      <c r="L30" s="419">
        <v>26</v>
      </c>
      <c r="M30" s="419"/>
      <c r="N30" s="419"/>
      <c r="O30" s="419"/>
    </row>
    <row r="31" spans="1:15" ht="13.5" thickBot="1" x14ac:dyDescent="0.25">
      <c r="A31" s="80" t="s">
        <v>6</v>
      </c>
      <c r="B31" s="620" t="str">
        <f t="shared" si="0"/>
        <v>►</v>
      </c>
      <c r="C31" s="629"/>
      <c r="D31" s="629"/>
      <c r="E31" s="162" t="s">
        <v>3320</v>
      </c>
      <c r="F31" s="162" t="s">
        <v>3572</v>
      </c>
      <c r="G31" s="644" t="s">
        <v>22</v>
      </c>
      <c r="H31" s="645" t="s">
        <v>7</v>
      </c>
      <c r="I31" s="644" t="str">
        <f t="shared" si="1"/>
        <v>AQ_ALIM_Correct ; AQ_ALIM_Correct_N</v>
      </c>
      <c r="J31" s="646" t="s">
        <v>23</v>
      </c>
      <c r="K31" s="650" t="s">
        <v>7</v>
      </c>
      <c r="L31" s="650">
        <v>27</v>
      </c>
      <c r="M31" s="634">
        <v>7</v>
      </c>
      <c r="N31" s="635"/>
      <c r="O31" s="634"/>
    </row>
    <row r="32" spans="1:15" ht="23.25" thickBot="1" x14ac:dyDescent="0.25">
      <c r="A32" s="80" t="s">
        <v>6</v>
      </c>
      <c r="B32" s="620" t="str">
        <f t="shared" si="0"/>
        <v>►</v>
      </c>
      <c r="C32" s="651"/>
      <c r="D32" s="651"/>
      <c r="E32" s="162" t="s">
        <v>5466</v>
      </c>
      <c r="F32" s="162" t="s">
        <v>3573</v>
      </c>
      <c r="G32" s="644" t="s">
        <v>24</v>
      </c>
      <c r="H32" s="645" t="s">
        <v>7</v>
      </c>
      <c r="I32" s="644" t="str">
        <f t="shared" si="1"/>
        <v>AQ_ALIM_Equilib ; AQ_ALIM_Equilib_N</v>
      </c>
      <c r="J32" s="646" t="s">
        <v>23</v>
      </c>
      <c r="K32" s="566"/>
      <c r="L32" s="566">
        <v>28</v>
      </c>
      <c r="M32" s="567"/>
      <c r="N32" s="567">
        <v>7</v>
      </c>
      <c r="O32" s="567">
        <v>7</v>
      </c>
    </row>
    <row r="33" spans="1:15" ht="13.5" thickBot="1" x14ac:dyDescent="0.25">
      <c r="A33" s="80" t="s">
        <v>6</v>
      </c>
      <c r="B33" s="620" t="str">
        <f t="shared" si="0"/>
        <v>►</v>
      </c>
      <c r="C33" s="643"/>
      <c r="D33" s="643"/>
      <c r="E33" s="162" t="s">
        <v>3321</v>
      </c>
      <c r="F33" s="162" t="s">
        <v>3574</v>
      </c>
      <c r="G33" s="644"/>
      <c r="H33" s="645"/>
      <c r="I33" s="644" t="str">
        <f t="shared" si="1"/>
        <v/>
      </c>
      <c r="J33" s="646" t="s">
        <v>23</v>
      </c>
      <c r="K33" s="650"/>
      <c r="L33" s="650">
        <v>29</v>
      </c>
      <c r="M33" s="634"/>
      <c r="N33" s="635">
        <v>8</v>
      </c>
      <c r="O33" s="634">
        <v>8</v>
      </c>
    </row>
    <row r="34" spans="1:15" ht="13.5" thickBot="1" x14ac:dyDescent="0.25">
      <c r="A34" s="80" t="s">
        <v>14</v>
      </c>
      <c r="B34" s="620" t="str">
        <f t="shared" si="0"/>
        <v>·</v>
      </c>
      <c r="C34" s="647" t="str">
        <f>IF($C$33="x","+","")</f>
        <v/>
      </c>
      <c r="D34" s="647" t="str">
        <f>IF($D$33="x","+","")</f>
        <v/>
      </c>
      <c r="E34" s="570" t="s">
        <v>25</v>
      </c>
      <c r="F34" s="570" t="s">
        <v>3575</v>
      </c>
      <c r="G34" s="644" t="s">
        <v>26</v>
      </c>
      <c r="H34" s="645" t="s">
        <v>7</v>
      </c>
      <c r="I34" s="644" t="str">
        <f t="shared" si="1"/>
        <v>AQ_ALIM_Repindis ; AQ_ALIM_Repindis_N</v>
      </c>
      <c r="J34" s="646" t="s">
        <v>23</v>
      </c>
      <c r="K34" s="652"/>
      <c r="L34" s="652">
        <v>30</v>
      </c>
      <c r="M34" s="634"/>
      <c r="N34" s="635">
        <v>8</v>
      </c>
      <c r="O34" s="634">
        <v>8</v>
      </c>
    </row>
    <row r="35" spans="1:15" ht="13.5" thickBot="1" x14ac:dyDescent="0.25">
      <c r="A35" s="80" t="s">
        <v>14</v>
      </c>
      <c r="B35" s="620" t="str">
        <f t="shared" si="0"/>
        <v>·</v>
      </c>
      <c r="C35" s="647" t="str">
        <f>IF($C$33="x","+","")</f>
        <v/>
      </c>
      <c r="D35" s="647" t="str">
        <f>IF($D$33="x","+","")</f>
        <v/>
      </c>
      <c r="E35" s="570" t="s">
        <v>27</v>
      </c>
      <c r="F35" s="570" t="s">
        <v>3576</v>
      </c>
      <c r="G35" s="644" t="s">
        <v>28</v>
      </c>
      <c r="H35" s="645" t="s">
        <v>7</v>
      </c>
      <c r="I35" s="644" t="str">
        <f t="shared" si="1"/>
        <v>AQ_ALIM_RepSante ; AQ_ALIM_RepSante_N</v>
      </c>
      <c r="J35" s="646" t="s">
        <v>23</v>
      </c>
      <c r="K35" s="652"/>
      <c r="L35" s="652">
        <v>31</v>
      </c>
      <c r="M35" s="634"/>
      <c r="N35" s="635">
        <v>8</v>
      </c>
      <c r="O35" s="634">
        <v>8</v>
      </c>
    </row>
    <row r="36" spans="1:15" ht="13.5" thickBot="1" x14ac:dyDescent="0.25">
      <c r="A36" s="80" t="s">
        <v>14</v>
      </c>
      <c r="B36" s="620" t="str">
        <f t="shared" si="0"/>
        <v>·</v>
      </c>
      <c r="C36" s="647" t="str">
        <f>IF($C$33="x","+","")</f>
        <v/>
      </c>
      <c r="D36" s="647" t="str">
        <f>IF($D$33="x","+","")</f>
        <v/>
      </c>
      <c r="E36" s="570" t="s">
        <v>29</v>
      </c>
      <c r="F36" s="570" t="s">
        <v>3577</v>
      </c>
      <c r="G36" s="644" t="s">
        <v>30</v>
      </c>
      <c r="H36" s="645" t="s">
        <v>7</v>
      </c>
      <c r="I36" s="644" t="str">
        <f t="shared" si="1"/>
        <v>AQ_ALIM_RepPlaisi ; AQ_ALIM_RepPlaisi_N</v>
      </c>
      <c r="J36" s="646" t="s">
        <v>23</v>
      </c>
      <c r="K36" s="652"/>
      <c r="L36" s="652">
        <v>32</v>
      </c>
      <c r="M36" s="634"/>
      <c r="N36" s="635">
        <v>8</v>
      </c>
      <c r="O36" s="634">
        <v>8</v>
      </c>
    </row>
    <row r="37" spans="1:15" ht="13.5" thickBot="1" x14ac:dyDescent="0.25">
      <c r="A37" s="80" t="s">
        <v>14</v>
      </c>
      <c r="B37" s="620" t="str">
        <f t="shared" si="0"/>
        <v>·</v>
      </c>
      <c r="C37" s="647" t="str">
        <f>IF($C$33="x","+","")</f>
        <v/>
      </c>
      <c r="D37" s="647" t="str">
        <f>IF($D$33="x","+","")</f>
        <v/>
      </c>
      <c r="E37" s="570" t="s">
        <v>31</v>
      </c>
      <c r="F37" s="570" t="s">
        <v>3578</v>
      </c>
      <c r="G37" s="644" t="s">
        <v>2811</v>
      </c>
      <c r="H37" s="645" t="s">
        <v>7</v>
      </c>
      <c r="I37" s="644" t="str">
        <f t="shared" si="1"/>
        <v>AQ_ALIM_RepMomen ; AQ_ALIM_RepMomen_N</v>
      </c>
      <c r="J37" s="646" t="s">
        <v>23</v>
      </c>
      <c r="K37" s="652"/>
      <c r="L37" s="652">
        <v>33</v>
      </c>
      <c r="M37" s="634"/>
      <c r="N37" s="635">
        <v>8</v>
      </c>
      <c r="O37" s="634">
        <v>8</v>
      </c>
    </row>
    <row r="38" spans="1:15" ht="13.5" thickBot="1" x14ac:dyDescent="0.25">
      <c r="A38" s="80" t="s">
        <v>14</v>
      </c>
      <c r="B38" s="620" t="str">
        <f t="shared" si="0"/>
        <v>·</v>
      </c>
      <c r="C38" s="647" t="str">
        <f>IF($C$33="x","+","")</f>
        <v/>
      </c>
      <c r="D38" s="647" t="str">
        <f>IF($D$33="x","+","")</f>
        <v/>
      </c>
      <c r="E38" s="570" t="s">
        <v>32</v>
      </c>
      <c r="F38" s="570" t="s">
        <v>3579</v>
      </c>
      <c r="G38" s="644" t="s">
        <v>33</v>
      </c>
      <c r="H38" s="645" t="s">
        <v>7</v>
      </c>
      <c r="I38" s="644" t="str">
        <f t="shared" si="1"/>
        <v>AQ_ALIM_RepContr ; AQ_ALIM_RepContr_N</v>
      </c>
      <c r="J38" s="646" t="s">
        <v>23</v>
      </c>
      <c r="K38" s="652"/>
      <c r="L38" s="652">
        <v>34</v>
      </c>
      <c r="M38" s="634"/>
      <c r="N38" s="635">
        <v>8</v>
      </c>
      <c r="O38" s="634">
        <v>8</v>
      </c>
    </row>
    <row r="39" spans="1:15" ht="124.5" thickBot="1" x14ac:dyDescent="0.25">
      <c r="A39" s="80" t="s">
        <v>6</v>
      </c>
      <c r="B39" s="620" t="str">
        <f t="shared" si="0"/>
        <v>►</v>
      </c>
      <c r="C39" s="629"/>
      <c r="D39" s="629"/>
      <c r="E39" s="162" t="s">
        <v>5465</v>
      </c>
      <c r="F39" s="162" t="s">
        <v>3580</v>
      </c>
      <c r="G39" s="644" t="s">
        <v>34</v>
      </c>
      <c r="H39" s="645" t="s">
        <v>7</v>
      </c>
      <c r="I39" s="644" t="str">
        <f t="shared" si="1"/>
        <v>AQ_ALIM_RepasOu ; AQ_ALIM_RepasOu_N</v>
      </c>
      <c r="J39" s="646" t="s">
        <v>23</v>
      </c>
      <c r="K39" s="566"/>
      <c r="L39" s="566">
        <v>35</v>
      </c>
      <c r="M39" s="567"/>
      <c r="N39" s="567">
        <v>9</v>
      </c>
      <c r="O39" s="567">
        <v>9</v>
      </c>
    </row>
    <row r="40" spans="1:15" ht="13.5" thickBot="1" x14ac:dyDescent="0.25">
      <c r="A40" s="80" t="s">
        <v>6</v>
      </c>
      <c r="B40" s="620" t="str">
        <f t="shared" si="0"/>
        <v>►</v>
      </c>
      <c r="C40" s="629"/>
      <c r="D40" s="629"/>
      <c r="E40" s="162" t="s">
        <v>3322</v>
      </c>
      <c r="F40" s="162" t="s">
        <v>3581</v>
      </c>
      <c r="G40" s="644" t="s">
        <v>35</v>
      </c>
      <c r="H40" s="645" t="s">
        <v>7</v>
      </c>
      <c r="I40" s="644" t="str">
        <f t="shared" si="1"/>
        <v>AQ_ALIM_Regime ; AQ_ALIM_Regime_N</v>
      </c>
      <c r="J40" s="646" t="s">
        <v>23</v>
      </c>
      <c r="K40" s="653"/>
      <c r="L40" s="653">
        <v>36</v>
      </c>
      <c r="M40" s="634"/>
      <c r="N40" s="635">
        <v>10</v>
      </c>
      <c r="O40" s="634">
        <v>10</v>
      </c>
    </row>
    <row r="41" spans="1:15" ht="23.25" thickBot="1" x14ac:dyDescent="0.25">
      <c r="A41" s="80" t="s">
        <v>17</v>
      </c>
      <c r="B41" s="620" t="str">
        <f t="shared" si="0"/>
        <v>&gt;</v>
      </c>
      <c r="C41" s="647" t="str">
        <f>IF($C$40="x","x","")</f>
        <v/>
      </c>
      <c r="D41" s="647" t="str">
        <f>IF($D$40="x","x","")</f>
        <v/>
      </c>
      <c r="E41" s="568" t="s">
        <v>3323</v>
      </c>
      <c r="F41" s="568" t="s">
        <v>3582</v>
      </c>
      <c r="G41" s="644" t="s">
        <v>36</v>
      </c>
      <c r="H41" s="645" t="s">
        <v>7</v>
      </c>
      <c r="I41" s="644" t="str">
        <f t="shared" si="1"/>
        <v>AQ_ALIM_RegProf ; AQ_ALIM_RegProf_N</v>
      </c>
      <c r="J41" s="646" t="s">
        <v>23</v>
      </c>
      <c r="K41" s="650"/>
      <c r="L41" s="650">
        <v>37</v>
      </c>
      <c r="M41" s="634"/>
      <c r="N41" s="635">
        <v>10</v>
      </c>
      <c r="O41" s="634">
        <v>10</v>
      </c>
    </row>
    <row r="42" spans="1:15" ht="13.5" thickBot="1" x14ac:dyDescent="0.25">
      <c r="A42" s="80" t="s">
        <v>17</v>
      </c>
      <c r="B42" s="620" t="str">
        <f t="shared" si="0"/>
        <v>&gt;</v>
      </c>
      <c r="C42" s="647" t="str">
        <f>IF($C$40="x","x","")</f>
        <v/>
      </c>
      <c r="D42" s="647" t="str">
        <f>IF($D$40="x","x","")</f>
        <v/>
      </c>
      <c r="E42" s="568" t="s">
        <v>3324</v>
      </c>
      <c r="F42" s="568" t="s">
        <v>3583</v>
      </c>
      <c r="G42" s="644"/>
      <c r="H42" s="645"/>
      <c r="I42" s="644" t="str">
        <f t="shared" si="1"/>
        <v/>
      </c>
      <c r="J42" s="646"/>
      <c r="K42" s="650"/>
      <c r="L42" s="650">
        <v>38</v>
      </c>
      <c r="M42" s="634"/>
      <c r="N42" s="635">
        <v>10</v>
      </c>
      <c r="O42" s="634">
        <v>10</v>
      </c>
    </row>
    <row r="43" spans="1:15" ht="34.5" thickBot="1" x14ac:dyDescent="0.25">
      <c r="A43" s="80" t="s">
        <v>14</v>
      </c>
      <c r="B43" s="620" t="str">
        <f t="shared" si="0"/>
        <v>·</v>
      </c>
      <c r="C43" s="647" t="str">
        <f t="shared" ref="C43:C50" si="2">IF($C$40="x","+","")</f>
        <v/>
      </c>
      <c r="D43" s="647" t="str">
        <f t="shared" ref="D43:D50" si="3">IF($D$40="x","+","")</f>
        <v/>
      </c>
      <c r="E43" s="571" t="s">
        <v>3239</v>
      </c>
      <c r="F43" s="571" t="s">
        <v>3244</v>
      </c>
      <c r="G43" s="644" t="s">
        <v>4827</v>
      </c>
      <c r="H43" s="645" t="s">
        <v>7</v>
      </c>
      <c r="I43" s="644" t="str">
        <f t="shared" si="1"/>
        <v>AQ_ALIM_RegRaisMed ; AQ_ALIM_RegRaisMedI2 ; AQ_ALIM_RegRaisMed_N ; AQ_ALIM_RegRaisMedI2_N</v>
      </c>
      <c r="J43" s="646" t="s">
        <v>23</v>
      </c>
      <c r="K43" s="652"/>
      <c r="L43" s="652">
        <v>39</v>
      </c>
      <c r="M43" s="634"/>
      <c r="N43" s="635">
        <v>10</v>
      </c>
      <c r="O43" s="634">
        <v>10</v>
      </c>
    </row>
    <row r="44" spans="1:15" ht="13.5" thickBot="1" x14ac:dyDescent="0.25">
      <c r="A44" s="80" t="s">
        <v>14</v>
      </c>
      <c r="B44" s="620" t="str">
        <f t="shared" si="0"/>
        <v>·</v>
      </c>
      <c r="C44" s="647" t="str">
        <f t="shared" si="2"/>
        <v/>
      </c>
      <c r="D44" s="647" t="str">
        <f t="shared" si="3"/>
        <v/>
      </c>
      <c r="E44" s="572" t="s">
        <v>3236</v>
      </c>
      <c r="F44" s="572" t="s">
        <v>3245</v>
      </c>
      <c r="G44" s="644" t="s">
        <v>37</v>
      </c>
      <c r="H44" s="645" t="s">
        <v>7</v>
      </c>
      <c r="I44" s="644" t="str">
        <f t="shared" si="1"/>
        <v>AQ_ALIM_RegRaisAller ; AQ_ALIM_RegRaisAller_N</v>
      </c>
      <c r="J44" s="646" t="s">
        <v>23</v>
      </c>
      <c r="K44" s="652"/>
      <c r="L44" s="652">
        <v>40</v>
      </c>
      <c r="M44" s="634"/>
      <c r="N44" s="635">
        <v>10</v>
      </c>
      <c r="O44" s="634"/>
    </row>
    <row r="45" spans="1:15" ht="13.5" thickBot="1" x14ac:dyDescent="0.25">
      <c r="A45" s="80" t="s">
        <v>14</v>
      </c>
      <c r="B45" s="620" t="str">
        <f t="shared" si="0"/>
        <v>·</v>
      </c>
      <c r="C45" s="647" t="str">
        <f t="shared" si="2"/>
        <v/>
      </c>
      <c r="D45" s="647" t="str">
        <f t="shared" si="3"/>
        <v/>
      </c>
      <c r="E45" s="572" t="s">
        <v>3237</v>
      </c>
      <c r="F45" s="572" t="s">
        <v>3246</v>
      </c>
      <c r="G45" s="644" t="s">
        <v>38</v>
      </c>
      <c r="H45" s="645" t="s">
        <v>7</v>
      </c>
      <c r="I45" s="644" t="str">
        <f t="shared" si="1"/>
        <v>AQ_ALIM_RegRaisMaig ; AQ_ALIM_RegRaisMaig_N</v>
      </c>
      <c r="J45" s="646" t="s">
        <v>23</v>
      </c>
      <c r="K45" s="652"/>
      <c r="L45" s="652">
        <v>41</v>
      </c>
      <c r="M45" s="634"/>
      <c r="N45" s="635">
        <v>10</v>
      </c>
      <c r="O45" s="634">
        <v>10</v>
      </c>
    </row>
    <row r="46" spans="1:15" ht="13.5" thickBot="1" x14ac:dyDescent="0.25">
      <c r="A46" s="80" t="s">
        <v>14</v>
      </c>
      <c r="B46" s="620" t="str">
        <f t="shared" si="0"/>
        <v>·</v>
      </c>
      <c r="C46" s="647" t="str">
        <f t="shared" si="2"/>
        <v/>
      </c>
      <c r="D46" s="647" t="str">
        <f t="shared" si="3"/>
        <v/>
      </c>
      <c r="E46" s="572" t="s">
        <v>3238</v>
      </c>
      <c r="F46" s="572" t="s">
        <v>3247</v>
      </c>
      <c r="G46" s="644" t="s">
        <v>39</v>
      </c>
      <c r="H46" s="645" t="s">
        <v>7</v>
      </c>
      <c r="I46" s="644" t="str">
        <f t="shared" si="1"/>
        <v>AQ_ALIM_RegRaisPPoids ; AQ_ALIM_RegRaisPPoids_N</v>
      </c>
      <c r="J46" s="646" t="s">
        <v>23</v>
      </c>
      <c r="K46" s="652"/>
      <c r="L46" s="652">
        <v>42</v>
      </c>
      <c r="M46" s="634"/>
      <c r="N46" s="635">
        <v>10</v>
      </c>
      <c r="O46" s="634">
        <v>10</v>
      </c>
    </row>
    <row r="47" spans="1:15" ht="13.5" thickBot="1" x14ac:dyDescent="0.25">
      <c r="A47" s="80" t="s">
        <v>14</v>
      </c>
      <c r="B47" s="620" t="str">
        <f t="shared" si="0"/>
        <v>·</v>
      </c>
      <c r="C47" s="647" t="str">
        <f t="shared" si="2"/>
        <v/>
      </c>
      <c r="D47" s="647" t="str">
        <f t="shared" si="3"/>
        <v/>
      </c>
      <c r="E47" s="572" t="s">
        <v>3240</v>
      </c>
      <c r="F47" s="572" t="s">
        <v>3248</v>
      </c>
      <c r="G47" s="644" t="s">
        <v>40</v>
      </c>
      <c r="H47" s="645" t="s">
        <v>7</v>
      </c>
      <c r="I47" s="644" t="str">
        <f t="shared" si="1"/>
        <v>AQ_ALIM_RegRaisRForm ; AQ_ALIM_RegRaisRForm_N</v>
      </c>
      <c r="J47" s="646" t="s">
        <v>23</v>
      </c>
      <c r="K47" s="652"/>
      <c r="L47" s="652">
        <v>43</v>
      </c>
      <c r="M47" s="634"/>
      <c r="N47" s="635">
        <v>10</v>
      </c>
      <c r="O47" s="634">
        <v>10</v>
      </c>
    </row>
    <row r="48" spans="1:15" ht="13.5" thickBot="1" x14ac:dyDescent="0.25">
      <c r="A48" s="80" t="s">
        <v>14</v>
      </c>
      <c r="B48" s="620" t="str">
        <f t="shared" si="0"/>
        <v>·</v>
      </c>
      <c r="C48" s="647" t="str">
        <f t="shared" si="2"/>
        <v/>
      </c>
      <c r="D48" s="647" t="str">
        <f t="shared" si="3"/>
        <v/>
      </c>
      <c r="E48" s="572" t="s">
        <v>3241</v>
      </c>
      <c r="F48" s="572" t="s">
        <v>3249</v>
      </c>
      <c r="G48" s="644" t="s">
        <v>41</v>
      </c>
      <c r="H48" s="645" t="s">
        <v>7</v>
      </c>
      <c r="I48" s="644" t="str">
        <f t="shared" si="1"/>
        <v>AQ_ALIM_RegRaisVege ; AQ_ALIM_RegRaisVege_N</v>
      </c>
      <c r="J48" s="646" t="s">
        <v>23</v>
      </c>
      <c r="K48" s="652"/>
      <c r="L48" s="652">
        <v>44</v>
      </c>
      <c r="M48" s="634"/>
      <c r="N48" s="635">
        <v>10</v>
      </c>
      <c r="O48" s="634"/>
    </row>
    <row r="49" spans="1:15" ht="13.5" thickBot="1" x14ac:dyDescent="0.25">
      <c r="A49" s="80" t="s">
        <v>14</v>
      </c>
      <c r="B49" s="620" t="str">
        <f t="shared" si="0"/>
        <v>·</v>
      </c>
      <c r="C49" s="647" t="str">
        <f t="shared" si="2"/>
        <v/>
      </c>
      <c r="D49" s="647" t="str">
        <f t="shared" si="3"/>
        <v/>
      </c>
      <c r="E49" s="572" t="s">
        <v>3242</v>
      </c>
      <c r="F49" s="572" t="s">
        <v>3250</v>
      </c>
      <c r="G49" s="644" t="s">
        <v>42</v>
      </c>
      <c r="H49" s="645" t="s">
        <v>7</v>
      </c>
      <c r="I49" s="644" t="str">
        <f t="shared" si="1"/>
        <v>AQ_ALIM_RegRaisPerso ; AQ_ALIM_RegRaisPerso_N</v>
      </c>
      <c r="J49" s="646" t="s">
        <v>23</v>
      </c>
      <c r="K49" s="652"/>
      <c r="L49" s="652">
        <v>45</v>
      </c>
      <c r="M49" s="634"/>
      <c r="N49" s="635">
        <v>10</v>
      </c>
      <c r="O49" s="634"/>
    </row>
    <row r="50" spans="1:15" ht="13.5" thickBot="1" x14ac:dyDescent="0.25">
      <c r="A50" s="80" t="s">
        <v>14</v>
      </c>
      <c r="B50" s="620" t="str">
        <f t="shared" si="0"/>
        <v>·</v>
      </c>
      <c r="C50" s="647" t="str">
        <f t="shared" si="2"/>
        <v/>
      </c>
      <c r="D50" s="647" t="str">
        <f t="shared" si="3"/>
        <v/>
      </c>
      <c r="E50" s="572" t="s">
        <v>3243</v>
      </c>
      <c r="F50" s="572" t="s">
        <v>3251</v>
      </c>
      <c r="G50" s="644" t="s">
        <v>43</v>
      </c>
      <c r="H50" s="645" t="s">
        <v>7</v>
      </c>
      <c r="I50" s="644" t="str">
        <f t="shared" si="1"/>
        <v>AQ_ALIM_RegRaisAut ; AQ_ALIM_RegRaisAut_N</v>
      </c>
      <c r="J50" s="646" t="s">
        <v>23</v>
      </c>
      <c r="K50" s="652"/>
      <c r="L50" s="652">
        <v>46</v>
      </c>
      <c r="M50" s="634"/>
      <c r="N50" s="635"/>
      <c r="O50" s="634">
        <v>10</v>
      </c>
    </row>
    <row r="51" spans="1:15" ht="79.5" thickBot="1" x14ac:dyDescent="0.25">
      <c r="A51" s="80" t="s">
        <v>6</v>
      </c>
      <c r="B51" s="620" t="str">
        <f t="shared" si="0"/>
        <v>►</v>
      </c>
      <c r="C51" s="629"/>
      <c r="D51" s="629"/>
      <c r="E51" s="162" t="s">
        <v>3325</v>
      </c>
      <c r="F51" s="162" t="s">
        <v>3584</v>
      </c>
      <c r="G51" s="644" t="s">
        <v>44</v>
      </c>
      <c r="H51" s="645" t="s">
        <v>7</v>
      </c>
      <c r="I51" s="644" t="str">
        <f t="shared" si="1"/>
        <v>AQ_ALIM_Consider ; AQ_ALIM_Consider_N</v>
      </c>
      <c r="J51" s="646" t="s">
        <v>23</v>
      </c>
      <c r="K51" s="566"/>
      <c r="L51" s="566">
        <v>47</v>
      </c>
      <c r="M51" s="567"/>
      <c r="N51" s="567">
        <v>10</v>
      </c>
      <c r="O51" s="567">
        <v>11</v>
      </c>
    </row>
    <row r="52" spans="1:15" ht="23.25" thickBot="1" x14ac:dyDescent="0.25">
      <c r="A52" s="80" t="s">
        <v>6</v>
      </c>
      <c r="B52" s="620" t="str">
        <f t="shared" si="0"/>
        <v>►</v>
      </c>
      <c r="C52" s="629"/>
      <c r="D52" s="629"/>
      <c r="E52" s="162" t="s">
        <v>3326</v>
      </c>
      <c r="F52" s="162" t="s">
        <v>3585</v>
      </c>
      <c r="G52" s="644" t="s">
        <v>45</v>
      </c>
      <c r="H52" s="645" t="s">
        <v>7</v>
      </c>
      <c r="I52" s="644" t="str">
        <f t="shared" si="1"/>
        <v>AQ_ALIM_NbRepas ; AQ_ALIM_NbRepas_N</v>
      </c>
      <c r="J52" s="646" t="s">
        <v>23</v>
      </c>
      <c r="K52" s="650" t="s">
        <v>7</v>
      </c>
      <c r="L52" s="650">
        <v>48</v>
      </c>
      <c r="M52" s="634">
        <v>8</v>
      </c>
      <c r="N52" s="635"/>
      <c r="O52" s="634"/>
    </row>
    <row r="53" spans="1:15" ht="237" thickBot="1" x14ac:dyDescent="0.25">
      <c r="A53" s="80" t="s">
        <v>6</v>
      </c>
      <c r="B53" s="620" t="str">
        <f t="shared" si="0"/>
        <v>►</v>
      </c>
      <c r="C53" s="537" t="str">
        <f>IF(OR(C55="x",C56="x",C57="x",C58="x",C59="x",C60="x",C61="x",C62="x",C63="x",C64="x",C65="x",C66="x",C67="x",C68="x",C69="x",C70="x",C71="x",C72="x",C73="x",C74="x",C75="x",C76="x",C77="x",C78="x",C79="x",C80="x",C81="x",C82="x",C83="x",C84="x",C85="x",C86="x",C87="x",C88="x",C89="x",C90="x",C91="x",C92="x",C94="x",C95="x",C96="x",C97="x",C98="x",C99="x",C100="x",C101="x"),"x","Sélectionnez les réponses, ci-dessous, une par une")</f>
        <v>Sélectionnez les réponses, ci-dessous, une par une</v>
      </c>
      <c r="D53" s="537" t="str">
        <f>IF(OR(D55="x",D56="x",D57="x",D58="x",D59="x",D60="x",D61="x",D62="x",D63="x",D64="x",D65="x",D66="x",D67="x",D68="x",D69="x",D70="x",D71="x",D72="x",D73="x",D74="x",D75="x",D76="x",D77="x",D78="x",D79="x",D80="x",D81="x",D82="x",D83="x",D84="x",D85="x",D86="x",D87="x",D88="x",D89="x",D90="x",D91="x",D92="x",D94="x",D95="x",D96="x",D97="x",D98="x",D99="x",D100="x",D101="x"),"x","Select items here under")</f>
        <v>Select items here under</v>
      </c>
      <c r="E53" s="162" t="s">
        <v>3327</v>
      </c>
      <c r="F53" s="162" t="s">
        <v>3586</v>
      </c>
      <c r="G53" s="644"/>
      <c r="H53" s="645"/>
      <c r="I53" s="644" t="str">
        <f t="shared" si="1"/>
        <v/>
      </c>
      <c r="J53" s="646"/>
      <c r="K53" s="566"/>
      <c r="L53" s="573">
        <v>49</v>
      </c>
      <c r="M53" s="567">
        <v>9</v>
      </c>
      <c r="N53" s="567">
        <v>11</v>
      </c>
      <c r="O53" s="567">
        <v>12</v>
      </c>
    </row>
    <row r="54" spans="1:15" ht="34.5" thickBot="1" x14ac:dyDescent="0.25">
      <c r="A54" s="80" t="s">
        <v>4800</v>
      </c>
      <c r="B54" s="620" t="str">
        <f t="shared" si="0"/>
        <v>-</v>
      </c>
      <c r="C54" s="654"/>
      <c r="D54" s="654"/>
      <c r="E54" s="574" t="s">
        <v>3328</v>
      </c>
      <c r="F54" s="575" t="s">
        <v>3587</v>
      </c>
      <c r="G54" s="644"/>
      <c r="H54" s="645"/>
      <c r="I54" s="644" t="str">
        <f t="shared" si="1"/>
        <v/>
      </c>
      <c r="J54" s="646"/>
      <c r="K54" s="566"/>
      <c r="L54" s="566">
        <v>50</v>
      </c>
      <c r="M54" s="567"/>
      <c r="N54" s="567">
        <v>11</v>
      </c>
      <c r="O54" s="567">
        <v>12</v>
      </c>
    </row>
    <row r="55" spans="1:15" ht="13.5" thickBot="1" x14ac:dyDescent="0.25">
      <c r="A55" s="80" t="s">
        <v>4800</v>
      </c>
      <c r="B55" s="620" t="str">
        <f t="shared" si="0"/>
        <v>-</v>
      </c>
      <c r="C55" s="629"/>
      <c r="D55" s="629"/>
      <c r="E55" s="576" t="s">
        <v>46</v>
      </c>
      <c r="F55" s="576" t="s">
        <v>47</v>
      </c>
      <c r="G55" s="644" t="s">
        <v>2092</v>
      </c>
      <c r="H55" s="645" t="s">
        <v>7</v>
      </c>
      <c r="I55" s="644" t="str">
        <f t="shared" si="1"/>
        <v>AQ_ALIM_FreqConsLaitS ; AQ_ALIM_FreqConsLaitSPJ ; AQ_ALIM_FreqConsLaitS_N ; AQ_ALIM_FreqConsLaitSPJ_N</v>
      </c>
      <c r="J55" s="646" t="s">
        <v>23</v>
      </c>
      <c r="K55" s="566"/>
      <c r="L55" s="566">
        <v>51</v>
      </c>
      <c r="M55" s="567"/>
      <c r="N55" s="567"/>
      <c r="O55" s="567">
        <v>12</v>
      </c>
    </row>
    <row r="56" spans="1:15" ht="13.5" thickBot="1" x14ac:dyDescent="0.25">
      <c r="A56" s="80" t="s">
        <v>4800</v>
      </c>
      <c r="B56" s="620" t="str">
        <f t="shared" si="0"/>
        <v>-</v>
      </c>
      <c r="C56" s="629"/>
      <c r="D56" s="629"/>
      <c r="E56" s="576" t="s">
        <v>48</v>
      </c>
      <c r="F56" s="576" t="s">
        <v>3134</v>
      </c>
      <c r="G56" s="644" t="s">
        <v>2116</v>
      </c>
      <c r="H56" s="645" t="s">
        <v>7</v>
      </c>
      <c r="I56" s="644" t="str">
        <f t="shared" si="1"/>
        <v>AQ_ALIM_FreqConsPLait ; AQ_ALIM_FreqConsPLaitPJ ; AQ_ALIM_FreqConsPLait_N ; AQ_ALIM_FreqConsPLaitPJ_N</v>
      </c>
      <c r="J56" s="646" t="s">
        <v>23</v>
      </c>
      <c r="K56" s="566"/>
      <c r="L56" s="566">
        <v>52</v>
      </c>
      <c r="M56" s="567"/>
      <c r="N56" s="567"/>
      <c r="O56" s="567">
        <v>12</v>
      </c>
    </row>
    <row r="57" spans="1:15" ht="13.5" thickBot="1" x14ac:dyDescent="0.25">
      <c r="A57" s="80" t="s">
        <v>4800</v>
      </c>
      <c r="B57" s="620" t="str">
        <f t="shared" si="0"/>
        <v>-</v>
      </c>
      <c r="C57" s="629"/>
      <c r="D57" s="629"/>
      <c r="E57" s="576" t="s">
        <v>49</v>
      </c>
      <c r="F57" s="576" t="s">
        <v>3135</v>
      </c>
      <c r="G57" s="644" t="s">
        <v>2117</v>
      </c>
      <c r="H57" s="645" t="s">
        <v>7</v>
      </c>
      <c r="I57" s="644" t="str">
        <f t="shared" si="1"/>
        <v>AQ_ALIM_FreqConsDess ; AQ_ALIM_FreqConsDessPJ ; AQ_ALIM_FreqConsDess_N ; AQ_ALIM_FreqConsDessPJ_N</v>
      </c>
      <c r="J57" s="646" t="s">
        <v>23</v>
      </c>
      <c r="K57" s="566"/>
      <c r="L57" s="566">
        <v>53</v>
      </c>
      <c r="M57" s="567"/>
      <c r="N57" s="567"/>
      <c r="O57" s="567">
        <v>12</v>
      </c>
    </row>
    <row r="58" spans="1:15" ht="13.5" thickBot="1" x14ac:dyDescent="0.25">
      <c r="A58" s="80" t="s">
        <v>4800</v>
      </c>
      <c r="B58" s="620" t="str">
        <f t="shared" si="0"/>
        <v>-</v>
      </c>
      <c r="C58" s="629"/>
      <c r="D58" s="629"/>
      <c r="E58" s="576" t="s">
        <v>3329</v>
      </c>
      <c r="F58" s="576" t="s">
        <v>3588</v>
      </c>
      <c r="G58" s="644" t="s">
        <v>2118</v>
      </c>
      <c r="H58" s="645" t="s">
        <v>7</v>
      </c>
      <c r="I58" s="644" t="str">
        <f t="shared" si="1"/>
        <v>AQ_ALIM_FreqConsPLaitAL ; AQ_ALIM_FreqConsPLaitALPJ ; AQ_ALIM_FreqConsPLaitAL_N ; AQ_ALIM_FreqConsPLaitALPJ_N</v>
      </c>
      <c r="J58" s="646" t="s">
        <v>23</v>
      </c>
      <c r="K58" s="566"/>
      <c r="L58" s="566">
        <v>54</v>
      </c>
      <c r="M58" s="567"/>
      <c r="N58" s="567"/>
      <c r="O58" s="567">
        <v>12</v>
      </c>
    </row>
    <row r="59" spans="1:15" ht="23.25" thickBot="1" x14ac:dyDescent="0.25">
      <c r="A59" s="80" t="s">
        <v>4800</v>
      </c>
      <c r="B59" s="620" t="str">
        <f t="shared" si="0"/>
        <v>-</v>
      </c>
      <c r="C59" s="629"/>
      <c r="D59" s="629"/>
      <c r="E59" s="576" t="s">
        <v>3110</v>
      </c>
      <c r="F59" s="576" t="s">
        <v>3136</v>
      </c>
      <c r="G59" s="644" t="s">
        <v>2835</v>
      </c>
      <c r="H59" s="645" t="s">
        <v>7</v>
      </c>
      <c r="I59" s="644" t="str">
        <f t="shared" si="1"/>
        <v>AQ_ALIM_FreqConsLait ; AQ_ALIM_FreqConsLaitPj ; AQ_ALIM_FreqConsLait_N ; AQ_ALIM_FreqConsLaitPj_N</v>
      </c>
      <c r="J59" s="646" t="s">
        <v>23</v>
      </c>
      <c r="K59" s="566" t="s">
        <v>7</v>
      </c>
      <c r="L59" s="566">
        <v>55</v>
      </c>
      <c r="M59" s="567">
        <v>9</v>
      </c>
      <c r="N59" s="567">
        <v>11</v>
      </c>
      <c r="O59" s="567"/>
    </row>
    <row r="60" spans="1:15" ht="13.5" thickBot="1" x14ac:dyDescent="0.25">
      <c r="A60" s="80" t="s">
        <v>4800</v>
      </c>
      <c r="B60" s="620" t="str">
        <f t="shared" si="0"/>
        <v>-</v>
      </c>
      <c r="C60" s="629"/>
      <c r="D60" s="629"/>
      <c r="E60" s="576" t="s">
        <v>50</v>
      </c>
      <c r="F60" s="576" t="s">
        <v>3137</v>
      </c>
      <c r="G60" s="644" t="s">
        <v>2093</v>
      </c>
      <c r="H60" s="645" t="s">
        <v>7</v>
      </c>
      <c r="I60" s="644" t="str">
        <f t="shared" si="1"/>
        <v>AQ_ALIM_FreqConsVian ; AQ_ALIM_FreqConsVianPj ; AQ_ALIM_FreqConsVian_N ; AQ_ALIM_FreqConsVianPj_N</v>
      </c>
      <c r="J60" s="646" t="s">
        <v>23</v>
      </c>
      <c r="K60" s="566" t="s">
        <v>7</v>
      </c>
      <c r="L60" s="566">
        <v>56</v>
      </c>
      <c r="M60" s="567">
        <v>9</v>
      </c>
      <c r="N60" s="567"/>
      <c r="O60" s="567"/>
    </row>
    <row r="61" spans="1:15" ht="13.5" thickBot="1" x14ac:dyDescent="0.25">
      <c r="A61" s="80" t="s">
        <v>4800</v>
      </c>
      <c r="B61" s="620" t="str">
        <f t="shared" si="0"/>
        <v>-</v>
      </c>
      <c r="C61" s="629"/>
      <c r="D61" s="629"/>
      <c r="E61" s="576" t="s">
        <v>51</v>
      </c>
      <c r="F61" s="576" t="s">
        <v>3138</v>
      </c>
      <c r="G61" s="644" t="s">
        <v>2107</v>
      </c>
      <c r="H61" s="645" t="s">
        <v>7</v>
      </c>
      <c r="I61" s="644" t="str">
        <f t="shared" si="1"/>
        <v>AQ_ALIM_FreqConsViande ; AQ_ALIM_FreqConsViandePj ; AQ_ALIM_FreqConsViande_N ; AQ_ALIM_FreqConsViandePj_N</v>
      </c>
      <c r="J61" s="646" t="s">
        <v>23</v>
      </c>
      <c r="K61" s="566"/>
      <c r="L61" s="566">
        <v>57</v>
      </c>
      <c r="M61" s="567"/>
      <c r="N61" s="567">
        <v>11</v>
      </c>
      <c r="O61" s="567">
        <v>12</v>
      </c>
    </row>
    <row r="62" spans="1:15" ht="13.5" thickBot="1" x14ac:dyDescent="0.25">
      <c r="A62" s="80" t="s">
        <v>4800</v>
      </c>
      <c r="B62" s="620" t="str">
        <f t="shared" si="0"/>
        <v>-</v>
      </c>
      <c r="C62" s="629"/>
      <c r="D62" s="629"/>
      <c r="E62" s="576" t="s">
        <v>52</v>
      </c>
      <c r="F62" s="576" t="s">
        <v>3139</v>
      </c>
      <c r="G62" s="644" t="s">
        <v>2108</v>
      </c>
      <c r="H62" s="645" t="s">
        <v>7</v>
      </c>
      <c r="I62" s="644" t="str">
        <f t="shared" si="1"/>
        <v>AQ_ALIM_FreqConsVolail ; AQ_ALIM_FreqConsVolailPj ; AQ_ALIM_FreqConsVolail_N ; AQ_ALIM_FreqConsVolailPj_N</v>
      </c>
      <c r="J62" s="646" t="s">
        <v>23</v>
      </c>
      <c r="K62" s="566"/>
      <c r="L62" s="566">
        <v>58</v>
      </c>
      <c r="M62" s="567"/>
      <c r="N62" s="567">
        <v>11</v>
      </c>
      <c r="O62" s="567">
        <v>12</v>
      </c>
    </row>
    <row r="63" spans="1:15" ht="13.5" thickBot="1" x14ac:dyDescent="0.25">
      <c r="A63" s="80" t="s">
        <v>4800</v>
      </c>
      <c r="B63" s="620" t="str">
        <f t="shared" si="0"/>
        <v>-</v>
      </c>
      <c r="C63" s="629"/>
      <c r="D63" s="629"/>
      <c r="E63" s="576" t="s">
        <v>53</v>
      </c>
      <c r="F63" s="576" t="s">
        <v>3178</v>
      </c>
      <c r="G63" s="644" t="s">
        <v>2094</v>
      </c>
      <c r="H63" s="645" t="s">
        <v>7</v>
      </c>
      <c r="I63" s="644" t="str">
        <f t="shared" si="1"/>
        <v>AQ_ALIM_FreqConsPoiss ; AQ_ALIM_FreqConsPoissPj ; AQ_ALIM_FreqConsPoiss_N ; AQ_ALIM_FreqConsPoissPj_N</v>
      </c>
      <c r="J63" s="646" t="s">
        <v>23</v>
      </c>
      <c r="K63" s="566" t="s">
        <v>7</v>
      </c>
      <c r="L63" s="566">
        <v>59</v>
      </c>
      <c r="M63" s="567">
        <v>9</v>
      </c>
      <c r="N63" s="567">
        <v>11</v>
      </c>
      <c r="O63" s="567">
        <v>12</v>
      </c>
    </row>
    <row r="64" spans="1:15" ht="13.5" thickBot="1" x14ac:dyDescent="0.25">
      <c r="A64" s="80" t="s">
        <v>4800</v>
      </c>
      <c r="B64" s="620" t="str">
        <f t="shared" si="0"/>
        <v>-</v>
      </c>
      <c r="C64" s="629"/>
      <c r="D64" s="629"/>
      <c r="E64" s="576" t="s">
        <v>2927</v>
      </c>
      <c r="F64" s="576" t="s">
        <v>3179</v>
      </c>
      <c r="G64" s="644" t="s">
        <v>2095</v>
      </c>
      <c r="H64" s="645" t="s">
        <v>7</v>
      </c>
      <c r="I64" s="644" t="str">
        <f t="shared" si="1"/>
        <v>AQ_ALIM_FreqConsOeuf ; AQ_ALIM_FreqConsOeufPj ; AQ_ALIM_FreqConsOeuf_N ; AQ_ALIM_FreqConsOeufPj_N</v>
      </c>
      <c r="J64" s="646" t="s">
        <v>23</v>
      </c>
      <c r="K64" s="566" t="s">
        <v>7</v>
      </c>
      <c r="L64" s="566">
        <v>60</v>
      </c>
      <c r="M64" s="567">
        <v>9</v>
      </c>
      <c r="N64" s="567">
        <v>11</v>
      </c>
      <c r="O64" s="567">
        <v>12</v>
      </c>
    </row>
    <row r="65" spans="1:15" ht="13.5" thickBot="1" x14ac:dyDescent="0.25">
      <c r="A65" s="80" t="s">
        <v>4800</v>
      </c>
      <c r="B65" s="620" t="str">
        <f t="shared" si="0"/>
        <v>-</v>
      </c>
      <c r="C65" s="629"/>
      <c r="D65" s="629"/>
      <c r="E65" s="576" t="s">
        <v>54</v>
      </c>
      <c r="F65" s="576" t="s">
        <v>3180</v>
      </c>
      <c r="G65" s="644" t="s">
        <v>2096</v>
      </c>
      <c r="H65" s="645" t="s">
        <v>7</v>
      </c>
      <c r="I65" s="644" t="str">
        <f t="shared" si="1"/>
        <v>AQ_ALIM_FreqConsPain ; AQ_ALIM_FreqConsPainPj ; AQ_ALIM_FreqConsPain_N ; AQ_ALIM_FreqConsPainPj_N</v>
      </c>
      <c r="J65" s="646" t="s">
        <v>23</v>
      </c>
      <c r="K65" s="566" t="s">
        <v>7</v>
      </c>
      <c r="L65" s="566">
        <v>61</v>
      </c>
      <c r="M65" s="567">
        <v>9</v>
      </c>
      <c r="N65" s="567">
        <v>11</v>
      </c>
      <c r="O65" s="567"/>
    </row>
    <row r="66" spans="1:15" ht="13.5" thickBot="1" x14ac:dyDescent="0.25">
      <c r="A66" s="80" t="s">
        <v>4800</v>
      </c>
      <c r="B66" s="620" t="str">
        <f t="shared" si="0"/>
        <v>-</v>
      </c>
      <c r="C66" s="629"/>
      <c r="D66" s="629"/>
      <c r="E66" s="576" t="s">
        <v>55</v>
      </c>
      <c r="F66" s="576" t="s">
        <v>3181</v>
      </c>
      <c r="G66" s="644" t="s">
        <v>2121</v>
      </c>
      <c r="H66" s="645" t="s">
        <v>7</v>
      </c>
      <c r="I66" s="644" t="str">
        <f t="shared" si="1"/>
        <v>AQ_ALIM_FreqConsPainB ; AQ_ALIM_FreqConsPainBPJ ; AQ_ALIM_FreqConsPainB_N ; AQ_ALIM_FreqConsPainBPJ_N</v>
      </c>
      <c r="J66" s="646" t="s">
        <v>23</v>
      </c>
      <c r="K66" s="566"/>
      <c r="L66" s="566">
        <v>62</v>
      </c>
      <c r="M66" s="567"/>
      <c r="N66" s="567"/>
      <c r="O66" s="567">
        <v>12</v>
      </c>
    </row>
    <row r="67" spans="1:15" ht="13.5" thickBot="1" x14ac:dyDescent="0.25">
      <c r="A67" s="80" t="s">
        <v>4800</v>
      </c>
      <c r="B67" s="620" t="str">
        <f t="shared" ref="B67:B130" si="4">IF(ISERROR(LOOKUP(A67,TABLE,SIGNE)),"",(LOOKUP(A67,TABLE,SIGNE)))</f>
        <v>-</v>
      </c>
      <c r="C67" s="629"/>
      <c r="D67" s="629"/>
      <c r="E67" s="576" t="s">
        <v>2928</v>
      </c>
      <c r="F67" s="576" t="s">
        <v>3182</v>
      </c>
      <c r="G67" s="644" t="s">
        <v>2122</v>
      </c>
      <c r="H67" s="645" t="s">
        <v>7</v>
      </c>
      <c r="I67" s="644" t="str">
        <f t="shared" si="1"/>
        <v>AQ_ALIM_FreqConsPainC ; AQ_ALIM_FreqConsPainCPJ ; AQ_ALIM_FreqConsPainC_N ; AQ_ALIM_FreqConsPainCPJ_N</v>
      </c>
      <c r="J67" s="646" t="s">
        <v>23</v>
      </c>
      <c r="K67" s="566"/>
      <c r="L67" s="566">
        <v>63</v>
      </c>
      <c r="M67" s="567"/>
      <c r="N67" s="567"/>
      <c r="O67" s="567">
        <v>12</v>
      </c>
    </row>
    <row r="68" spans="1:15" ht="13.5" thickBot="1" x14ac:dyDescent="0.25">
      <c r="A68" s="80" t="s">
        <v>4800</v>
      </c>
      <c r="B68" s="620" t="str">
        <f t="shared" si="4"/>
        <v>-</v>
      </c>
      <c r="C68" s="629"/>
      <c r="D68" s="629"/>
      <c r="E68" s="576" t="s">
        <v>56</v>
      </c>
      <c r="F68" s="576" t="s">
        <v>3183</v>
      </c>
      <c r="G68" s="644" t="s">
        <v>2123</v>
      </c>
      <c r="H68" s="645" t="s">
        <v>7</v>
      </c>
      <c r="I68" s="644" t="str">
        <f t="shared" si="1"/>
        <v>AQ_ALIM_FreqConsCereal ; AQ_ALIM_FreqConsCerealPJ ; AQ_ALIM_FreqConsCereal_N ; AQ_ALIM_FreqConsCerealPJ_N</v>
      </c>
      <c r="J68" s="646" t="s">
        <v>23</v>
      </c>
      <c r="K68" s="566"/>
      <c r="L68" s="566">
        <v>64</v>
      </c>
      <c r="M68" s="567"/>
      <c r="N68" s="567"/>
      <c r="O68" s="567">
        <v>12</v>
      </c>
    </row>
    <row r="69" spans="1:15" ht="13.5" thickBot="1" x14ac:dyDescent="0.25">
      <c r="A69" s="80" t="s">
        <v>4800</v>
      </c>
      <c r="B69" s="620" t="str">
        <f t="shared" si="4"/>
        <v>-</v>
      </c>
      <c r="C69" s="629"/>
      <c r="D69" s="629"/>
      <c r="E69" s="576" t="s">
        <v>57</v>
      </c>
      <c r="F69" s="576" t="s">
        <v>3140</v>
      </c>
      <c r="G69" s="644" t="s">
        <v>2097</v>
      </c>
      <c r="H69" s="645" t="s">
        <v>7</v>
      </c>
      <c r="I69" s="644" t="str">
        <f t="shared" ref="I69:I132" si="5">IF(G69&lt;&gt;"",IF(H69&lt;&gt;"",G69&amp;" ; "&amp;IFERROR(IF(SEARCH(" ; ",G69)&gt;0,SUBSTITUTE(G69," ; ","_N ; ")&amp;"_N"),IFERROR(IF(SEARCH(" ;",G69)&gt;0,SUBSTITUTE(G69," ;","_N  ; ")&amp;"_N"),IFERROR(IF(SEARCH(";",G69)&gt;0,SUBSTITUTE(G69,";","_N  ; ")&amp;"_N"),G69&amp;"_N"))),G69),"")</f>
        <v>AQ_ALIM_FreqConsPate ; AQ_ALIM_FreqConsPatePj ; AQ_ALIM_FreqConsPate_N ; AQ_ALIM_FreqConsPatePj_N</v>
      </c>
      <c r="J69" s="646" t="s">
        <v>23</v>
      </c>
      <c r="K69" s="566" t="s">
        <v>7</v>
      </c>
      <c r="L69" s="566">
        <v>65</v>
      </c>
      <c r="M69" s="567">
        <v>9</v>
      </c>
      <c r="N69" s="567">
        <v>11</v>
      </c>
      <c r="O69" s="567">
        <v>12</v>
      </c>
    </row>
    <row r="70" spans="1:15" ht="13.5" thickBot="1" x14ac:dyDescent="0.25">
      <c r="A70" s="80" t="s">
        <v>4800</v>
      </c>
      <c r="B70" s="620" t="str">
        <f t="shared" si="4"/>
        <v>-</v>
      </c>
      <c r="C70" s="629"/>
      <c r="D70" s="629"/>
      <c r="E70" s="576" t="s">
        <v>58</v>
      </c>
      <c r="F70" s="576" t="s">
        <v>3141</v>
      </c>
      <c r="G70" s="644" t="s">
        <v>2124</v>
      </c>
      <c r="H70" s="645" t="s">
        <v>7</v>
      </c>
      <c r="I70" s="644" t="str">
        <f t="shared" si="5"/>
        <v>AQ_ALIM_FreqConsRiz ; AQ_ALIM_FreqConsRizPJ ; AQ_ALIM_FreqConsRiz_N ; AQ_ALIM_FreqConsRizPJ_N</v>
      </c>
      <c r="J70" s="646" t="s">
        <v>23</v>
      </c>
      <c r="K70" s="566"/>
      <c r="L70" s="566">
        <v>66</v>
      </c>
      <c r="M70" s="567"/>
      <c r="N70" s="567"/>
      <c r="O70" s="567">
        <v>12</v>
      </c>
    </row>
    <row r="71" spans="1:15" ht="13.5" thickBot="1" x14ac:dyDescent="0.25">
      <c r="A71" s="80" t="s">
        <v>4800</v>
      </c>
      <c r="B71" s="620" t="str">
        <f t="shared" si="4"/>
        <v>-</v>
      </c>
      <c r="C71" s="629"/>
      <c r="D71" s="629"/>
      <c r="E71" s="576" t="s">
        <v>3127</v>
      </c>
      <c r="F71" s="576" t="s">
        <v>3129</v>
      </c>
      <c r="G71" s="644" t="s">
        <v>2099</v>
      </c>
      <c r="H71" s="645" t="s">
        <v>7</v>
      </c>
      <c r="I71" s="644" t="str">
        <f t="shared" si="5"/>
        <v>AQ_ALIM_FreqConsFruit ; AQ_ALIM_FreqConsFruitPj ; AQ_ALIM_FreqConsFruit_N ; AQ_ALIM_FreqConsFruitPj_N</v>
      </c>
      <c r="J71" s="646" t="s">
        <v>23</v>
      </c>
      <c r="K71" s="566" t="s">
        <v>7</v>
      </c>
      <c r="L71" s="566">
        <v>67</v>
      </c>
      <c r="M71" s="567">
        <v>9</v>
      </c>
      <c r="N71" s="567"/>
      <c r="O71" s="567"/>
    </row>
    <row r="72" spans="1:15" ht="13.5" thickBot="1" x14ac:dyDescent="0.25">
      <c r="A72" s="80" t="s">
        <v>4800</v>
      </c>
      <c r="B72" s="620" t="str">
        <f t="shared" si="4"/>
        <v>-</v>
      </c>
      <c r="C72" s="629"/>
      <c r="D72" s="629"/>
      <c r="E72" s="576" t="s">
        <v>3126</v>
      </c>
      <c r="F72" s="576" t="s">
        <v>3128</v>
      </c>
      <c r="G72" s="644" t="s">
        <v>3130</v>
      </c>
      <c r="H72" s="645" t="s">
        <v>7</v>
      </c>
      <c r="I72" s="644" t="str">
        <f>IF(G72&lt;&gt;"",IF(H72&lt;&gt;"",G72&amp;" ; "&amp;IFERROR(IF(SEARCH(" ; ",G72)&gt;0,SUBSTITUTE(G72," ; ","_N ; ")&amp;"_N"),IFERROR(IF(SEARCH(" ;",G72)&gt;0,SUBSTITUTE(G72," ;","_N  ; ")&amp;"_N"),IFERROR(IF(SEARCH(";",G72)&gt;0,SUBSTITUTE(G72,";","_N  ; ")&amp;"_N"),G72&amp;"_N"))),G72),"")</f>
        <v>AQ_ALIM_FreqConsFruitC ; AQ_ALIM_FreqConsFruitCPj ; AQ_ALIM_FreqConsFruitC_N ; AQ_ALIM_FreqConsFruitCPj_N</v>
      </c>
      <c r="J72" s="646" t="s">
        <v>23</v>
      </c>
      <c r="K72" s="566"/>
      <c r="L72" s="566">
        <v>68</v>
      </c>
      <c r="M72" s="567"/>
      <c r="N72" s="567">
        <v>11</v>
      </c>
      <c r="O72" s="567"/>
    </row>
    <row r="73" spans="1:15" ht="13.5" thickBot="1" x14ac:dyDescent="0.25">
      <c r="A73" s="80" t="s">
        <v>4800</v>
      </c>
      <c r="B73" s="620" t="str">
        <f t="shared" si="4"/>
        <v>-</v>
      </c>
      <c r="C73" s="629"/>
      <c r="D73" s="629"/>
      <c r="E73" s="576" t="s">
        <v>59</v>
      </c>
      <c r="F73" s="576" t="s">
        <v>3184</v>
      </c>
      <c r="G73" s="644" t="s">
        <v>2125</v>
      </c>
      <c r="H73" s="645" t="s">
        <v>7</v>
      </c>
      <c r="I73" s="644" t="str">
        <f t="shared" si="5"/>
        <v>AQ_ALIM_FreqConsFruiF ; AQ_ALIM_FreqConsFruiFPJ ; AQ_ALIM_FreqConsFruiF_N ; AQ_ALIM_FreqConsFruiFPJ_N</v>
      </c>
      <c r="J73" s="646" t="s">
        <v>23</v>
      </c>
      <c r="K73" s="566"/>
      <c r="L73" s="566">
        <v>69</v>
      </c>
      <c r="M73" s="567"/>
      <c r="N73" s="567"/>
      <c r="O73" s="567">
        <v>12</v>
      </c>
    </row>
    <row r="74" spans="1:15" ht="23.25" thickBot="1" x14ac:dyDescent="0.25">
      <c r="A74" s="80" t="s">
        <v>4800</v>
      </c>
      <c r="B74" s="620" t="str">
        <f t="shared" si="4"/>
        <v>-</v>
      </c>
      <c r="C74" s="629"/>
      <c r="D74" s="629"/>
      <c r="E74" s="576" t="s">
        <v>3105</v>
      </c>
      <c r="F74" s="576" t="s">
        <v>3880</v>
      </c>
      <c r="G74" s="644" t="s">
        <v>2098</v>
      </c>
      <c r="H74" s="645" t="s">
        <v>7</v>
      </c>
      <c r="I74" s="644" t="str">
        <f t="shared" si="5"/>
        <v>AQ_ALIM_FreqConsLegCru ; AQ_ALIM_FreqConsLegCruPj ; AQ_ALIM_FreqConsLegCru_N ; AQ_ALIM_FreqConsLegCruPj_N</v>
      </c>
      <c r="J74" s="646" t="s">
        <v>23</v>
      </c>
      <c r="K74" s="566" t="s">
        <v>7</v>
      </c>
      <c r="L74" s="566">
        <v>70</v>
      </c>
      <c r="M74" s="567">
        <v>9</v>
      </c>
      <c r="N74" s="567">
        <v>11</v>
      </c>
      <c r="O74" s="567">
        <v>12</v>
      </c>
    </row>
    <row r="75" spans="1:15" ht="13.5" thickBot="1" x14ac:dyDescent="0.25">
      <c r="A75" s="80" t="s">
        <v>4800</v>
      </c>
      <c r="B75" s="620" t="str">
        <f t="shared" si="4"/>
        <v>-</v>
      </c>
      <c r="C75" s="629"/>
      <c r="D75" s="629"/>
      <c r="E75" s="576" t="s">
        <v>60</v>
      </c>
      <c r="F75" s="576" t="s">
        <v>3142</v>
      </c>
      <c r="G75" s="644" t="s">
        <v>2100</v>
      </c>
      <c r="H75" s="645" t="s">
        <v>7</v>
      </c>
      <c r="I75" s="644" t="str">
        <f t="shared" si="5"/>
        <v>AQ_ALIM_FreqConsLegSec ; AQ_ALIM_FreqConsLegSecPj ; AQ_ALIM_FreqConsLegSec_N ; AQ_ALIM_FreqConsLegSecPj_N</v>
      </c>
      <c r="J75" s="646" t="s">
        <v>23</v>
      </c>
      <c r="K75" s="566" t="s">
        <v>7</v>
      </c>
      <c r="L75" s="566">
        <v>71</v>
      </c>
      <c r="M75" s="567">
        <v>9</v>
      </c>
      <c r="N75" s="567">
        <v>11</v>
      </c>
      <c r="O75" s="567">
        <v>12</v>
      </c>
    </row>
    <row r="76" spans="1:15" ht="13.5" thickBot="1" x14ac:dyDescent="0.25">
      <c r="A76" s="80" t="s">
        <v>4800</v>
      </c>
      <c r="B76" s="620" t="str">
        <f t="shared" si="4"/>
        <v>-</v>
      </c>
      <c r="C76" s="629"/>
      <c r="D76" s="629"/>
      <c r="E76" s="576" t="s">
        <v>61</v>
      </c>
      <c r="F76" s="576" t="s">
        <v>3185</v>
      </c>
      <c r="G76" s="644" t="s">
        <v>2109</v>
      </c>
      <c r="H76" s="645" t="s">
        <v>7</v>
      </c>
      <c r="I76" s="644" t="str">
        <f t="shared" si="5"/>
        <v>AQ_ALIM_FreqConsBis ; AQ_ALIM_FreqConsBisPj ; AQ_ALIM_FreqConsBis_N ; AQ_ALIM_FreqConsBisPj_N</v>
      </c>
      <c r="J76" s="646" t="s">
        <v>23</v>
      </c>
      <c r="K76" s="566"/>
      <c r="L76" s="566">
        <v>72</v>
      </c>
      <c r="M76" s="567"/>
      <c r="N76" s="567">
        <v>11</v>
      </c>
      <c r="O76" s="567"/>
    </row>
    <row r="77" spans="1:15" ht="13.5" thickBot="1" x14ac:dyDescent="0.25">
      <c r="A77" s="80" t="s">
        <v>4800</v>
      </c>
      <c r="B77" s="620" t="str">
        <f t="shared" si="4"/>
        <v>-</v>
      </c>
      <c r="C77" s="629"/>
      <c r="D77" s="629"/>
      <c r="E77" s="576" t="s">
        <v>62</v>
      </c>
      <c r="F77" s="576" t="s">
        <v>3143</v>
      </c>
      <c r="G77" s="644" t="s">
        <v>2132</v>
      </c>
      <c r="H77" s="645" t="s">
        <v>7</v>
      </c>
      <c r="I77" s="644" t="str">
        <f t="shared" si="5"/>
        <v>AQ_ALIM_FreqConsBisc ; AQ_ALIM_FreqConsBiscPJ ; AQ_ALIM_FreqConsBisc_N ; AQ_ALIM_FreqConsBiscPJ_N</v>
      </c>
      <c r="J77" s="646" t="s">
        <v>23</v>
      </c>
      <c r="K77" s="566"/>
      <c r="L77" s="566">
        <v>73</v>
      </c>
      <c r="M77" s="567"/>
      <c r="N77" s="567"/>
      <c r="O77" s="567">
        <v>12</v>
      </c>
    </row>
    <row r="78" spans="1:15" ht="13.5" thickBot="1" x14ac:dyDescent="0.25">
      <c r="A78" s="80" t="s">
        <v>4800</v>
      </c>
      <c r="B78" s="620" t="str">
        <f t="shared" si="4"/>
        <v>-</v>
      </c>
      <c r="C78" s="629"/>
      <c r="D78" s="629"/>
      <c r="E78" s="576" t="s">
        <v>3330</v>
      </c>
      <c r="F78" s="576" t="s">
        <v>3144</v>
      </c>
      <c r="G78" s="644" t="s">
        <v>2133</v>
      </c>
      <c r="H78" s="645" t="s">
        <v>7</v>
      </c>
      <c r="I78" s="644" t="str">
        <f t="shared" si="5"/>
        <v>AQ_ALIM_FreqConsBiscAL ; AQ_ALIM_FreqConsBiscALPJ ; AQ_ALIM_FreqConsBiscAL_N ; AQ_ALIM_FreqConsBiscALPJ_N</v>
      </c>
      <c r="J78" s="646" t="s">
        <v>23</v>
      </c>
      <c r="K78" s="566"/>
      <c r="L78" s="566">
        <v>74</v>
      </c>
      <c r="M78" s="567"/>
      <c r="N78" s="567"/>
      <c r="O78" s="567">
        <v>12</v>
      </c>
    </row>
    <row r="79" spans="1:15" ht="13.5" thickBot="1" x14ac:dyDescent="0.25">
      <c r="A79" s="80" t="s">
        <v>4800</v>
      </c>
      <c r="B79" s="620" t="str">
        <f t="shared" si="4"/>
        <v>-</v>
      </c>
      <c r="C79" s="629"/>
      <c r="D79" s="629"/>
      <c r="E79" s="576" t="s">
        <v>2129</v>
      </c>
      <c r="F79" s="576" t="s">
        <v>3186</v>
      </c>
      <c r="G79" s="644" t="s">
        <v>2110</v>
      </c>
      <c r="H79" s="645" t="s">
        <v>7</v>
      </c>
      <c r="I79" s="644" t="str">
        <f t="shared" si="5"/>
        <v>AQ_ALIM_FreqConsChips ; AQ_ALIM_FreqConsChipsPj ; AQ_ALIM_FreqConsChips_N ; AQ_ALIM_FreqConsChipsPj_N</v>
      </c>
      <c r="J79" s="646" t="s">
        <v>23</v>
      </c>
      <c r="K79" s="566"/>
      <c r="L79" s="566">
        <v>75</v>
      </c>
      <c r="M79" s="567"/>
      <c r="N79" s="567">
        <v>11</v>
      </c>
      <c r="O79" s="567"/>
    </row>
    <row r="80" spans="1:15" ht="13.5" thickBot="1" x14ac:dyDescent="0.25">
      <c r="A80" s="80" t="s">
        <v>4800</v>
      </c>
      <c r="B80" s="620" t="str">
        <f t="shared" si="4"/>
        <v>-</v>
      </c>
      <c r="C80" s="629"/>
      <c r="D80" s="629"/>
      <c r="E80" s="576" t="s">
        <v>2128</v>
      </c>
      <c r="F80" s="576" t="s">
        <v>3113</v>
      </c>
      <c r="G80" s="644" t="s">
        <v>2131</v>
      </c>
      <c r="H80" s="645" t="s">
        <v>7</v>
      </c>
      <c r="I80" s="644" t="str">
        <f t="shared" si="5"/>
        <v>AQ_ALIM_FreqConsBisSal ; AQ_ALIM_FreqConsBisSalPJ ; AQ_ALIM_FreqConsBisSal_N ; AQ_ALIM_FreqConsBisSalPJ_N</v>
      </c>
      <c r="J80" s="646" t="s">
        <v>23</v>
      </c>
      <c r="K80" s="566"/>
      <c r="L80" s="566">
        <v>76</v>
      </c>
      <c r="M80" s="567"/>
      <c r="N80" s="567"/>
      <c r="O80" s="567">
        <v>12</v>
      </c>
    </row>
    <row r="81" spans="1:15" ht="23.25" thickBot="1" x14ac:dyDescent="0.25">
      <c r="A81" s="80" t="s">
        <v>4800</v>
      </c>
      <c r="B81" s="620" t="str">
        <f t="shared" si="4"/>
        <v>-</v>
      </c>
      <c r="C81" s="629"/>
      <c r="D81" s="629"/>
      <c r="E81" s="576" t="s">
        <v>3102</v>
      </c>
      <c r="F81" s="576" t="s">
        <v>3145</v>
      </c>
      <c r="G81" s="644" t="s">
        <v>2101</v>
      </c>
      <c r="H81" s="645" t="s">
        <v>7</v>
      </c>
      <c r="I81" s="644" t="str">
        <f t="shared" si="5"/>
        <v>AQ_ALIM_FreqConsPlat ; AQ_ALIM_FreqConsPlatPj ; AQ_ALIM_FreqConsPlat_N ; AQ_ALIM_FreqConsPlatPj_N</v>
      </c>
      <c r="J81" s="646" t="s">
        <v>23</v>
      </c>
      <c r="K81" s="566" t="s">
        <v>7</v>
      </c>
      <c r="L81" s="566">
        <v>77</v>
      </c>
      <c r="M81" s="567">
        <v>9</v>
      </c>
      <c r="N81" s="567">
        <v>11</v>
      </c>
      <c r="O81" s="567"/>
    </row>
    <row r="82" spans="1:15" ht="23.25" thickBot="1" x14ac:dyDescent="0.25">
      <c r="A82" s="80" t="s">
        <v>4800</v>
      </c>
      <c r="B82" s="620" t="str">
        <f t="shared" si="4"/>
        <v>-</v>
      </c>
      <c r="C82" s="629"/>
      <c r="D82" s="629"/>
      <c r="E82" s="576" t="s">
        <v>63</v>
      </c>
      <c r="F82" s="576" t="s">
        <v>3146</v>
      </c>
      <c r="G82" s="644" t="s">
        <v>2126</v>
      </c>
      <c r="H82" s="645" t="s">
        <v>7</v>
      </c>
      <c r="I82" s="644" t="str">
        <f t="shared" si="5"/>
        <v>AQ_ALIM_FreqConsPlaC ; AQ_ALIM_FreqConsPlaCPJ ; AQ_ALIM_FreqConsPlaC_N ; AQ_ALIM_FreqConsPlaCPJ_N</v>
      </c>
      <c r="J82" s="646" t="s">
        <v>23</v>
      </c>
      <c r="K82" s="566"/>
      <c r="L82" s="566">
        <v>78</v>
      </c>
      <c r="M82" s="567"/>
      <c r="N82" s="567"/>
      <c r="O82" s="567">
        <v>12</v>
      </c>
    </row>
    <row r="83" spans="1:15" ht="13.5" thickBot="1" x14ac:dyDescent="0.25">
      <c r="A83" s="80" t="s">
        <v>4800</v>
      </c>
      <c r="B83" s="620" t="str">
        <f t="shared" si="4"/>
        <v>-</v>
      </c>
      <c r="C83" s="629"/>
      <c r="D83" s="629"/>
      <c r="E83" s="576" t="s">
        <v>3331</v>
      </c>
      <c r="F83" s="576" t="s">
        <v>3589</v>
      </c>
      <c r="G83" s="644" t="s">
        <v>2127</v>
      </c>
      <c r="H83" s="645" t="s">
        <v>7</v>
      </c>
      <c r="I83" s="644" t="str">
        <f t="shared" si="5"/>
        <v>AQ_ALIM_FreqConsPlaCAL ; AQ_ALIM_FreqConsPlaCALPJ ; AQ_ALIM_FreqConsPlaCAL_N ; AQ_ALIM_FreqConsPlaCALPJ_N</v>
      </c>
      <c r="J83" s="646" t="s">
        <v>23</v>
      </c>
      <c r="K83" s="566"/>
      <c r="L83" s="566">
        <v>79</v>
      </c>
      <c r="M83" s="567"/>
      <c r="N83" s="567"/>
      <c r="O83" s="567">
        <v>12</v>
      </c>
    </row>
    <row r="84" spans="1:15" ht="23.25" thickBot="1" x14ac:dyDescent="0.25">
      <c r="A84" s="80" t="s">
        <v>4800</v>
      </c>
      <c r="B84" s="620" t="str">
        <f t="shared" si="4"/>
        <v>-</v>
      </c>
      <c r="C84" s="629"/>
      <c r="D84" s="629"/>
      <c r="E84" s="576" t="s">
        <v>3107</v>
      </c>
      <c r="F84" s="576" t="s">
        <v>3147</v>
      </c>
      <c r="G84" s="644" t="s">
        <v>2111</v>
      </c>
      <c r="H84" s="645" t="s">
        <v>7</v>
      </c>
      <c r="I84" s="644" t="str">
        <f t="shared" si="5"/>
        <v>AQ_ALIM_FreqConsFast ; AQ_ALIM_FreqConsFastPJ ; AQ_ALIM_FreqConsFast_N ; AQ_ALIM_FreqConsFastPJ_N</v>
      </c>
      <c r="J84" s="646" t="s">
        <v>23</v>
      </c>
      <c r="K84" s="566"/>
      <c r="L84" s="566">
        <v>80</v>
      </c>
      <c r="M84" s="567"/>
      <c r="N84" s="567">
        <v>11</v>
      </c>
      <c r="O84" s="567">
        <v>12</v>
      </c>
    </row>
    <row r="85" spans="1:15" ht="13.5" thickBot="1" x14ac:dyDescent="0.25">
      <c r="A85" s="80" t="s">
        <v>4800</v>
      </c>
      <c r="B85" s="620" t="str">
        <f t="shared" si="4"/>
        <v>-</v>
      </c>
      <c r="C85" s="629"/>
      <c r="D85" s="629"/>
      <c r="E85" s="576" t="s">
        <v>64</v>
      </c>
      <c r="F85" s="576" t="s">
        <v>3148</v>
      </c>
      <c r="G85" s="644" t="s">
        <v>2130</v>
      </c>
      <c r="H85" s="645" t="s">
        <v>7</v>
      </c>
      <c r="I85" s="644" t="str">
        <f t="shared" si="5"/>
        <v>AQ_ALIM_FreqConsAlFrit ; AQ_ALIM_FreqConsAlFritPJ ; AQ_ALIM_FreqConsAlFrit_N ; AQ_ALIM_FreqConsAlFritPJ_N</v>
      </c>
      <c r="J85" s="646" t="s">
        <v>23</v>
      </c>
      <c r="K85" s="566"/>
      <c r="L85" s="566">
        <v>81</v>
      </c>
      <c r="M85" s="567"/>
      <c r="N85" s="567"/>
      <c r="O85" s="567">
        <v>12</v>
      </c>
    </row>
    <row r="86" spans="1:15" ht="23.25" thickBot="1" x14ac:dyDescent="0.25">
      <c r="A86" s="80" t="s">
        <v>4800</v>
      </c>
      <c r="B86" s="620" t="str">
        <f t="shared" si="4"/>
        <v>-</v>
      </c>
      <c r="C86" s="629"/>
      <c r="D86" s="629"/>
      <c r="E86" s="576" t="s">
        <v>3108</v>
      </c>
      <c r="F86" s="576" t="s">
        <v>3114</v>
      </c>
      <c r="G86" s="644" t="s">
        <v>2112</v>
      </c>
      <c r="H86" s="645" t="s">
        <v>7</v>
      </c>
      <c r="I86" s="644" t="str">
        <f t="shared" si="5"/>
        <v>AQ_ALIM_FreqConsPatis ; AQ_ALIM_FreqConsPatisPj ; AQ_ALIM_FreqConsPatis_N ; AQ_ALIM_FreqConsPatisPj_N</v>
      </c>
      <c r="J86" s="646" t="s">
        <v>23</v>
      </c>
      <c r="K86" s="566"/>
      <c r="L86" s="566">
        <v>82</v>
      </c>
      <c r="M86" s="567"/>
      <c r="N86" s="567">
        <v>11</v>
      </c>
      <c r="O86" s="567">
        <v>12</v>
      </c>
    </row>
    <row r="87" spans="1:15" ht="23.25" thickBot="1" x14ac:dyDescent="0.25">
      <c r="A87" s="80" t="s">
        <v>4800</v>
      </c>
      <c r="B87" s="620" t="str">
        <f t="shared" si="4"/>
        <v>-</v>
      </c>
      <c r="C87" s="629"/>
      <c r="D87" s="629"/>
      <c r="E87" s="576" t="s">
        <v>3106</v>
      </c>
      <c r="F87" s="576" t="s">
        <v>3149</v>
      </c>
      <c r="G87" s="644" t="s">
        <v>2102</v>
      </c>
      <c r="H87" s="645" t="s">
        <v>7</v>
      </c>
      <c r="I87" s="644" t="str">
        <f t="shared" si="5"/>
        <v>AQ_ALIM_FreqConsChar ; AQ_ALIM_FreqConsCharPj ; AQ_ALIM_FreqConsChar_N ; AQ_ALIM_FreqConsCharPj_N</v>
      </c>
      <c r="J87" s="646" t="s">
        <v>23</v>
      </c>
      <c r="K87" s="566" t="s">
        <v>7</v>
      </c>
      <c r="L87" s="566">
        <v>83</v>
      </c>
      <c r="M87" s="567">
        <v>9</v>
      </c>
      <c r="N87" s="567">
        <v>11</v>
      </c>
      <c r="O87" s="567">
        <v>12</v>
      </c>
    </row>
    <row r="88" spans="1:15" ht="13.5" thickBot="1" x14ac:dyDescent="0.25">
      <c r="A88" s="80" t="s">
        <v>4800</v>
      </c>
      <c r="B88" s="620" t="str">
        <f t="shared" si="4"/>
        <v>-</v>
      </c>
      <c r="C88" s="629"/>
      <c r="D88" s="629"/>
      <c r="E88" s="576" t="s">
        <v>65</v>
      </c>
      <c r="F88" s="576" t="s">
        <v>3187</v>
      </c>
      <c r="G88" s="644" t="s">
        <v>2103</v>
      </c>
      <c r="H88" s="645" t="s">
        <v>7</v>
      </c>
      <c r="I88" s="644" t="str">
        <f t="shared" si="5"/>
        <v>AQ_ALIM_FreqConsFrom ; AQ_ALIM_FreqConsFromPj ; AQ_ALIM_FreqConsFrom_N ; AQ_ALIM_FreqConsFromPj_N</v>
      </c>
      <c r="J88" s="646" t="s">
        <v>23</v>
      </c>
      <c r="K88" s="566" t="s">
        <v>7</v>
      </c>
      <c r="L88" s="566">
        <v>84</v>
      </c>
      <c r="M88" s="567">
        <v>9</v>
      </c>
      <c r="N88" s="567">
        <v>11</v>
      </c>
      <c r="O88" s="567"/>
    </row>
    <row r="89" spans="1:15" ht="13.5" thickBot="1" x14ac:dyDescent="0.25">
      <c r="A89" s="80" t="s">
        <v>4800</v>
      </c>
      <c r="B89" s="620" t="str">
        <f t="shared" si="4"/>
        <v>-</v>
      </c>
      <c r="C89" s="629"/>
      <c r="D89" s="629"/>
      <c r="E89" s="576" t="s">
        <v>66</v>
      </c>
      <c r="F89" s="576" t="s">
        <v>3188</v>
      </c>
      <c r="G89" s="644" t="s">
        <v>2119</v>
      </c>
      <c r="H89" s="645" t="s">
        <v>7</v>
      </c>
      <c r="I89" s="644" t="str">
        <f t="shared" si="5"/>
        <v>AQ_ALIM_FreqConsFromS ; AQ_ALIM_FreqConsFromSPJ ; AQ_ALIM_FreqConsFromS_N ; AQ_ALIM_FreqConsFromSPJ_N</v>
      </c>
      <c r="J89" s="646" t="s">
        <v>23</v>
      </c>
      <c r="K89" s="566"/>
      <c r="L89" s="566">
        <v>85</v>
      </c>
      <c r="M89" s="567"/>
      <c r="N89" s="567"/>
      <c r="O89" s="567">
        <v>12</v>
      </c>
    </row>
    <row r="90" spans="1:15" ht="13.5" thickBot="1" x14ac:dyDescent="0.25">
      <c r="A90" s="80" t="s">
        <v>4800</v>
      </c>
      <c r="B90" s="620" t="str">
        <f t="shared" si="4"/>
        <v>-</v>
      </c>
      <c r="C90" s="629"/>
      <c r="D90" s="629"/>
      <c r="E90" s="576" t="s">
        <v>3332</v>
      </c>
      <c r="F90" s="576" t="s">
        <v>3590</v>
      </c>
      <c r="G90" s="644" t="s">
        <v>2120</v>
      </c>
      <c r="H90" s="645" t="s">
        <v>7</v>
      </c>
      <c r="I90" s="644" t="str">
        <f t="shared" si="5"/>
        <v>AQ_ALIM_FreqConsFromAL ; AQ_ALIM_FreqConsFromALPJ ; AQ_ALIM_FreqConsFromAL_N ; AQ_ALIM_FreqConsFromALPJ_N</v>
      </c>
      <c r="J90" s="646" t="s">
        <v>23</v>
      </c>
      <c r="K90" s="566"/>
      <c r="L90" s="566">
        <v>86</v>
      </c>
      <c r="M90" s="567"/>
      <c r="N90" s="567"/>
      <c r="O90" s="567">
        <v>12</v>
      </c>
    </row>
    <row r="91" spans="1:15" ht="13.5" thickBot="1" x14ac:dyDescent="0.25">
      <c r="A91" s="80" t="s">
        <v>4800</v>
      </c>
      <c r="B91" s="620" t="str">
        <f t="shared" si="4"/>
        <v>-</v>
      </c>
      <c r="C91" s="629"/>
      <c r="D91" s="629"/>
      <c r="E91" s="576" t="s">
        <v>67</v>
      </c>
      <c r="F91" s="576" t="s">
        <v>3189</v>
      </c>
      <c r="G91" s="644" t="s">
        <v>2134</v>
      </c>
      <c r="H91" s="645" t="s">
        <v>7</v>
      </c>
      <c r="I91" s="644" t="str">
        <f t="shared" si="5"/>
        <v>AQ_ALIM_FreqConsBeurM ; AQ_ALIM_FreqConsBeurMPJ ; AQ_ALIM_FreqConsBeurM_N ; AQ_ALIM_FreqConsBeurMPJ_N</v>
      </c>
      <c r="J91" s="646" t="s">
        <v>23</v>
      </c>
      <c r="K91" s="566"/>
      <c r="L91" s="566">
        <v>87</v>
      </c>
      <c r="M91" s="567"/>
      <c r="N91" s="567"/>
      <c r="O91" s="567">
        <v>12</v>
      </c>
    </row>
    <row r="92" spans="1:15" ht="13.5" thickBot="1" x14ac:dyDescent="0.25">
      <c r="A92" s="80" t="s">
        <v>4800</v>
      </c>
      <c r="B92" s="620" t="str">
        <f t="shared" si="4"/>
        <v>-</v>
      </c>
      <c r="C92" s="629"/>
      <c r="D92" s="629"/>
      <c r="E92" s="576" t="s">
        <v>68</v>
      </c>
      <c r="F92" s="576" t="s">
        <v>3190</v>
      </c>
      <c r="G92" s="644" t="s">
        <v>2135</v>
      </c>
      <c r="H92" s="645" t="s">
        <v>7</v>
      </c>
      <c r="I92" s="644" t="str">
        <f t="shared" si="5"/>
        <v>AQ_ALIM_FreqConsHuil ; AQ_ALIM_FreqConsHuilPJ ; AQ_ALIM_FreqConsHuil_N ; AQ_ALIM_FreqConsHuilPJ_N</v>
      </c>
      <c r="J92" s="646" t="s">
        <v>23</v>
      </c>
      <c r="K92" s="566"/>
      <c r="L92" s="566">
        <v>88</v>
      </c>
      <c r="M92" s="567"/>
      <c r="N92" s="567"/>
      <c r="O92" s="567">
        <v>12</v>
      </c>
    </row>
    <row r="93" spans="1:15" ht="79.5" thickBot="1" x14ac:dyDescent="0.25">
      <c r="A93" s="80"/>
      <c r="B93" s="620" t="str">
        <f t="shared" si="4"/>
        <v/>
      </c>
      <c r="C93" s="654"/>
      <c r="D93" s="654"/>
      <c r="E93" s="574" t="s">
        <v>3333</v>
      </c>
      <c r="F93" s="574" t="s">
        <v>3591</v>
      </c>
      <c r="G93" s="644"/>
      <c r="H93" s="645"/>
      <c r="I93" s="644" t="str">
        <f t="shared" si="5"/>
        <v/>
      </c>
      <c r="J93" s="646"/>
      <c r="K93" s="566"/>
      <c r="L93" s="566">
        <v>89</v>
      </c>
      <c r="M93" s="567"/>
      <c r="N93" s="567">
        <v>11</v>
      </c>
      <c r="O93" s="567">
        <v>12</v>
      </c>
    </row>
    <row r="94" spans="1:15" ht="13.5" thickBot="1" x14ac:dyDescent="0.25">
      <c r="A94" s="80" t="s">
        <v>4800</v>
      </c>
      <c r="B94" s="620" t="str">
        <f t="shared" si="4"/>
        <v>-</v>
      </c>
      <c r="C94" s="629"/>
      <c r="D94" s="629"/>
      <c r="E94" s="576" t="s">
        <v>69</v>
      </c>
      <c r="F94" s="576" t="s">
        <v>3191</v>
      </c>
      <c r="G94" s="644" t="s">
        <v>2823</v>
      </c>
      <c r="H94" s="645" t="s">
        <v>7</v>
      </c>
      <c r="I94" s="644" t="str">
        <f t="shared" si="5"/>
        <v>AQ_ALIM_FreqConsCafe ; AQ_ALIM_FreqConsCafePJ ; AQ_ALIM_FreqConsCafe_N ; AQ_ALIM_FreqConsCafePJ_N</v>
      </c>
      <c r="J94" s="646" t="s">
        <v>23</v>
      </c>
      <c r="K94" s="566"/>
      <c r="L94" s="566">
        <v>90</v>
      </c>
      <c r="M94" s="567">
        <v>9</v>
      </c>
      <c r="N94" s="567">
        <v>11</v>
      </c>
      <c r="O94" s="567">
        <v>12</v>
      </c>
    </row>
    <row r="95" spans="1:15" ht="13.5" thickBot="1" x14ac:dyDescent="0.25">
      <c r="A95" s="80" t="s">
        <v>4800</v>
      </c>
      <c r="B95" s="620" t="str">
        <f t="shared" si="4"/>
        <v>-</v>
      </c>
      <c r="C95" s="629"/>
      <c r="D95" s="629"/>
      <c r="E95" s="576" t="s">
        <v>70</v>
      </c>
      <c r="F95" s="576" t="s">
        <v>3192</v>
      </c>
      <c r="G95" s="644" t="s">
        <v>2824</v>
      </c>
      <c r="H95" s="645" t="s">
        <v>7</v>
      </c>
      <c r="I95" s="644" t="str">
        <f t="shared" si="5"/>
        <v>AQ_ALIM_FreqConsThe ; AQ_ALIM_FreqConsThePJ ; AQ_ALIM_FreqConsThe_N ; AQ_ALIM_FreqConsThePJ_N</v>
      </c>
      <c r="J95" s="646" t="s">
        <v>23</v>
      </c>
      <c r="K95" s="566"/>
      <c r="L95" s="566">
        <v>91</v>
      </c>
      <c r="M95" s="567">
        <v>9</v>
      </c>
      <c r="N95" s="567">
        <v>11</v>
      </c>
      <c r="O95" s="567">
        <v>12</v>
      </c>
    </row>
    <row r="96" spans="1:15" ht="23.25" thickBot="1" x14ac:dyDescent="0.25">
      <c r="A96" s="80" t="s">
        <v>4800</v>
      </c>
      <c r="B96" s="620" t="str">
        <f t="shared" si="4"/>
        <v>-</v>
      </c>
      <c r="C96" s="629"/>
      <c r="D96" s="629"/>
      <c r="E96" s="576" t="s">
        <v>3109</v>
      </c>
      <c r="F96" s="576" t="s">
        <v>3115</v>
      </c>
      <c r="G96" s="644" t="s">
        <v>2113</v>
      </c>
      <c r="H96" s="645" t="s">
        <v>7</v>
      </c>
      <c r="I96" s="644" t="str">
        <f t="shared" si="5"/>
        <v>AQ_ALIM_FreqConsJus ; AQ_ALIM_FreqConsJusPJ ; AQ_ALIM_FreqConsJus_N ; AQ_ALIM_FreqConsJusPJ_N</v>
      </c>
      <c r="J96" s="646" t="s">
        <v>23</v>
      </c>
      <c r="K96" s="566"/>
      <c r="L96" s="566">
        <v>92</v>
      </c>
      <c r="M96" s="567"/>
      <c r="N96" s="567">
        <v>11</v>
      </c>
      <c r="O96" s="567">
        <v>12</v>
      </c>
    </row>
    <row r="97" spans="1:15" ht="13.5" thickBot="1" x14ac:dyDescent="0.25">
      <c r="A97" s="80" t="s">
        <v>4800</v>
      </c>
      <c r="B97" s="620" t="str">
        <f t="shared" si="4"/>
        <v>-</v>
      </c>
      <c r="C97" s="629"/>
      <c r="D97" s="629"/>
      <c r="E97" s="576" t="s">
        <v>2104</v>
      </c>
      <c r="F97" s="576" t="s">
        <v>2445</v>
      </c>
      <c r="G97" s="644" t="s">
        <v>2825</v>
      </c>
      <c r="H97" s="645" t="s">
        <v>7</v>
      </c>
      <c r="I97" s="644" t="str">
        <f t="shared" si="5"/>
        <v>AQ_ALIM_FreqConsSoda ; AQ_ALIM_FreqConsSodaPJ ; AQ_ALIM_FreqConsSoda_N ; AQ_ALIM_FreqConsSodaPJ_N</v>
      </c>
      <c r="J97" s="646" t="s">
        <v>23</v>
      </c>
      <c r="K97" s="566"/>
      <c r="L97" s="566">
        <v>93</v>
      </c>
      <c r="M97" s="567">
        <v>9</v>
      </c>
      <c r="N97" s="567"/>
      <c r="O97" s="567"/>
    </row>
    <row r="98" spans="1:15" ht="13.5" thickBot="1" x14ac:dyDescent="0.25">
      <c r="A98" s="80" t="s">
        <v>4800</v>
      </c>
      <c r="B98" s="620" t="str">
        <f t="shared" si="4"/>
        <v>-</v>
      </c>
      <c r="C98" s="629"/>
      <c r="D98" s="629"/>
      <c r="E98" s="576" t="s">
        <v>2956</v>
      </c>
      <c r="F98" s="576" t="s">
        <v>3150</v>
      </c>
      <c r="G98" s="644" t="s">
        <v>2826</v>
      </c>
      <c r="H98" s="645" t="s">
        <v>7</v>
      </c>
      <c r="I98" s="644" t="str">
        <f t="shared" si="5"/>
        <v>AQ_ALIM_FreqConsSodaG ; AQ_ALIM_FreqConsSodaGPJ ; AQ_ALIM_FreqConsSodaG_N ; AQ_ALIM_FreqConsSodaGPJ_N</v>
      </c>
      <c r="J98" s="646" t="s">
        <v>23</v>
      </c>
      <c r="K98" s="566"/>
      <c r="L98" s="566">
        <v>94</v>
      </c>
      <c r="M98" s="567"/>
      <c r="N98" s="567">
        <v>11</v>
      </c>
      <c r="O98" s="567"/>
    </row>
    <row r="99" spans="1:15" ht="13.5" thickBot="1" x14ac:dyDescent="0.25">
      <c r="A99" s="80" t="s">
        <v>4800</v>
      </c>
      <c r="B99" s="620" t="str">
        <f t="shared" si="4"/>
        <v>-</v>
      </c>
      <c r="C99" s="629"/>
      <c r="D99" s="629"/>
      <c r="E99" s="576" t="s">
        <v>71</v>
      </c>
      <c r="F99" s="576" t="s">
        <v>2446</v>
      </c>
      <c r="G99" s="644" t="s">
        <v>2105</v>
      </c>
      <c r="H99" s="645" t="s">
        <v>7</v>
      </c>
      <c r="I99" s="644" t="str">
        <f t="shared" si="5"/>
        <v>AQ_ALIM_FreqConsSodaA ; AQ_ALIM_FreqConsSodaAPJ ; AQ_ALIM_FreqConsSodaA_N ; AQ_ALIM_FreqConsSodaAPJ_N</v>
      </c>
      <c r="J99" s="646" t="s">
        <v>23</v>
      </c>
      <c r="K99" s="566"/>
      <c r="L99" s="566">
        <v>95</v>
      </c>
      <c r="M99" s="567"/>
      <c r="N99" s="567"/>
      <c r="O99" s="567">
        <v>12</v>
      </c>
    </row>
    <row r="100" spans="1:15" ht="13.5" thickBot="1" x14ac:dyDescent="0.25">
      <c r="A100" s="80" t="s">
        <v>4800</v>
      </c>
      <c r="B100" s="620" t="str">
        <f t="shared" si="4"/>
        <v>-</v>
      </c>
      <c r="C100" s="629"/>
      <c r="D100" s="629"/>
      <c r="E100" s="576" t="s">
        <v>3089</v>
      </c>
      <c r="F100" s="576" t="s">
        <v>3592</v>
      </c>
      <c r="G100" s="644" t="s">
        <v>2106</v>
      </c>
      <c r="H100" s="645" t="s">
        <v>7</v>
      </c>
      <c r="I100" s="644" t="str">
        <f t="shared" si="5"/>
        <v>AQ_ALIM_FreqConsSodaAL ; AQ_ALIM_FreqConsSodaALPJ ; AQ_ALIM_FreqConsSodaAL_N ; AQ_ALIM_FreqConsSodaALPJ_N</v>
      </c>
      <c r="J100" s="646" t="s">
        <v>23</v>
      </c>
      <c r="K100" s="566"/>
      <c r="L100" s="566">
        <v>96</v>
      </c>
      <c r="M100" s="567"/>
      <c r="N100" s="567"/>
      <c r="O100" s="567">
        <v>12</v>
      </c>
    </row>
    <row r="101" spans="1:15" ht="13.5" thickBot="1" x14ac:dyDescent="0.25">
      <c r="A101" s="80" t="s">
        <v>4800</v>
      </c>
      <c r="B101" s="620" t="str">
        <f t="shared" si="4"/>
        <v>-</v>
      </c>
      <c r="C101" s="629"/>
      <c r="D101" s="629"/>
      <c r="E101" s="576" t="s">
        <v>72</v>
      </c>
      <c r="F101" s="576" t="s">
        <v>3151</v>
      </c>
      <c r="G101" s="644" t="s">
        <v>2114</v>
      </c>
      <c r="H101" s="645" t="s">
        <v>7</v>
      </c>
      <c r="I101" s="644" t="str">
        <f t="shared" si="5"/>
        <v>AQ_ALIM_FreqConsEnerg ; AQ_ALIM_FreqConsEnergPJ ; AQ_ALIM_FreqConsEnerg_N ; AQ_ALIM_FreqConsEnergPJ_N</v>
      </c>
      <c r="J101" s="646" t="s">
        <v>23</v>
      </c>
      <c r="K101" s="566"/>
      <c r="L101" s="566">
        <v>97</v>
      </c>
      <c r="M101" s="567"/>
      <c r="N101" s="567">
        <v>11</v>
      </c>
      <c r="O101" s="567">
        <v>12</v>
      </c>
    </row>
    <row r="102" spans="1:15" customFormat="1" ht="23.25" hidden="1" thickBot="1" x14ac:dyDescent="0.25">
      <c r="A102" s="81" t="s">
        <v>6</v>
      </c>
      <c r="B102" s="468" t="str">
        <f t="shared" si="4"/>
        <v>►</v>
      </c>
      <c r="C102" s="420" t="s">
        <v>4896</v>
      </c>
      <c r="D102" s="420" t="s">
        <v>4896</v>
      </c>
      <c r="E102" s="119" t="s">
        <v>3334</v>
      </c>
      <c r="F102" s="103" t="s">
        <v>3593</v>
      </c>
      <c r="G102" s="127" t="s">
        <v>2115</v>
      </c>
      <c r="H102" s="128"/>
      <c r="I102" s="127" t="str">
        <f t="shared" si="5"/>
        <v>AQ_ALIM_NbTasseThe ; AQ_ALIM_NbTasseCafe</v>
      </c>
      <c r="J102" s="129" t="s">
        <v>23</v>
      </c>
      <c r="K102" s="176" t="s">
        <v>7</v>
      </c>
      <c r="L102" s="176">
        <v>98</v>
      </c>
      <c r="M102" s="192"/>
      <c r="N102" s="193"/>
      <c r="O102" s="192"/>
    </row>
    <row r="103" spans="1:15" customFormat="1" ht="13.5" hidden="1" thickBot="1" x14ac:dyDescent="0.25">
      <c r="A103" s="81" t="s">
        <v>6</v>
      </c>
      <c r="B103" s="468" t="str">
        <f t="shared" si="4"/>
        <v>►</v>
      </c>
      <c r="C103" s="420" t="s">
        <v>4896</v>
      </c>
      <c r="D103" s="420" t="s">
        <v>4896</v>
      </c>
      <c r="E103" s="119" t="s">
        <v>3335</v>
      </c>
      <c r="F103" s="103" t="s">
        <v>3594</v>
      </c>
      <c r="G103" s="127" t="s">
        <v>73</v>
      </c>
      <c r="H103" s="128"/>
      <c r="I103" s="127" t="str">
        <f t="shared" si="5"/>
        <v>AQ_ALIM_NbSoda</v>
      </c>
      <c r="J103" s="129" t="s">
        <v>23</v>
      </c>
      <c r="K103" s="176" t="s">
        <v>7</v>
      </c>
      <c r="L103" s="176">
        <v>99</v>
      </c>
      <c r="M103" s="192"/>
      <c r="N103" s="193"/>
      <c r="O103" s="192"/>
    </row>
    <row r="104" spans="1:15" ht="57" thickBot="1" x14ac:dyDescent="0.25">
      <c r="A104" s="80" t="s">
        <v>4800</v>
      </c>
      <c r="B104" s="620" t="str">
        <f t="shared" si="4"/>
        <v>-</v>
      </c>
      <c r="C104" s="537" t="str">
        <f>IF(OR(C105="x",C106="x",C107="x",C108="x"),"x","Sélectionnez les réponses, ci-dessous, une par une")</f>
        <v>Sélectionnez les réponses, ci-dessous, une par une</v>
      </c>
      <c r="D104" s="537" t="str">
        <f>IF(OR(D105="x",D106="x",D107="x",D108="x"),"x","Select items here under")</f>
        <v>Select items here under</v>
      </c>
      <c r="E104" s="576" t="s">
        <v>3336</v>
      </c>
      <c r="F104" s="576" t="s">
        <v>3595</v>
      </c>
      <c r="G104" s="644"/>
      <c r="H104" s="645"/>
      <c r="I104" s="644" t="str">
        <f t="shared" si="5"/>
        <v/>
      </c>
      <c r="J104" s="646"/>
      <c r="K104" s="650"/>
      <c r="L104" s="650">
        <v>100</v>
      </c>
      <c r="M104" s="634"/>
      <c r="N104" s="635">
        <v>12</v>
      </c>
      <c r="O104" s="634"/>
    </row>
    <row r="105" spans="1:15" ht="13.5" thickBot="1" x14ac:dyDescent="0.25">
      <c r="A105" s="80" t="s">
        <v>4800</v>
      </c>
      <c r="B105" s="620" t="str">
        <f t="shared" si="4"/>
        <v>-</v>
      </c>
      <c r="C105" s="629"/>
      <c r="D105" s="629"/>
      <c r="E105" s="576" t="s">
        <v>75</v>
      </c>
      <c r="F105" s="655" t="s">
        <v>3596</v>
      </c>
      <c r="G105" s="644" t="s">
        <v>76</v>
      </c>
      <c r="H105" s="645" t="s">
        <v>7</v>
      </c>
      <c r="I105" s="644" t="str">
        <f t="shared" si="5"/>
        <v>AQ_ALIM_LightYaourt ; AQ_ALIM_LightYaourt_N</v>
      </c>
      <c r="J105" s="646" t="s">
        <v>23</v>
      </c>
      <c r="K105" s="652"/>
      <c r="L105" s="652">
        <v>101</v>
      </c>
      <c r="M105" s="656"/>
      <c r="N105" s="657">
        <v>12</v>
      </c>
      <c r="O105" s="656"/>
    </row>
    <row r="106" spans="1:15" ht="13.5" thickBot="1" x14ac:dyDescent="0.25">
      <c r="A106" s="80" t="s">
        <v>4800</v>
      </c>
      <c r="B106" s="620" t="str">
        <f t="shared" si="4"/>
        <v>-</v>
      </c>
      <c r="C106" s="629"/>
      <c r="D106" s="629"/>
      <c r="E106" s="576" t="s">
        <v>77</v>
      </c>
      <c r="F106" s="655" t="s">
        <v>3597</v>
      </c>
      <c r="G106" s="644" t="s">
        <v>2827</v>
      </c>
      <c r="H106" s="645" t="s">
        <v>7</v>
      </c>
      <c r="I106" s="644" t="str">
        <f t="shared" si="5"/>
        <v>AQ_ALIM_LightBeur ; AQ_ALIM_LightBeur_N</v>
      </c>
      <c r="J106" s="646" t="s">
        <v>23</v>
      </c>
      <c r="K106" s="652"/>
      <c r="L106" s="652">
        <v>102</v>
      </c>
      <c r="M106" s="656"/>
      <c r="N106" s="657">
        <v>12</v>
      </c>
      <c r="O106" s="656"/>
    </row>
    <row r="107" spans="1:15" ht="13.5" thickBot="1" x14ac:dyDescent="0.25">
      <c r="A107" s="80" t="s">
        <v>4800</v>
      </c>
      <c r="B107" s="620" t="str">
        <f t="shared" si="4"/>
        <v>-</v>
      </c>
      <c r="C107" s="629"/>
      <c r="D107" s="629"/>
      <c r="E107" s="576" t="s">
        <v>78</v>
      </c>
      <c r="F107" s="655" t="s">
        <v>3152</v>
      </c>
      <c r="G107" s="644" t="s">
        <v>79</v>
      </c>
      <c r="H107" s="645" t="s">
        <v>7</v>
      </c>
      <c r="I107" s="644" t="str">
        <f t="shared" si="5"/>
        <v>AQ_ALIM_LightSucr ; AQ_ALIM_LightSucr_N</v>
      </c>
      <c r="J107" s="646" t="s">
        <v>23</v>
      </c>
      <c r="K107" s="652"/>
      <c r="L107" s="652">
        <v>103</v>
      </c>
      <c r="M107" s="656"/>
      <c r="N107" s="657">
        <v>12</v>
      </c>
      <c r="O107" s="656"/>
    </row>
    <row r="108" spans="1:15" ht="13.5" thickBot="1" x14ac:dyDescent="0.25">
      <c r="A108" s="80" t="s">
        <v>4800</v>
      </c>
      <c r="B108" s="620" t="str">
        <f t="shared" si="4"/>
        <v>-</v>
      </c>
      <c r="C108" s="629"/>
      <c r="D108" s="629"/>
      <c r="E108" s="576" t="s">
        <v>80</v>
      </c>
      <c r="F108" s="655" t="s">
        <v>3153</v>
      </c>
      <c r="G108" s="644" t="s">
        <v>81</v>
      </c>
      <c r="H108" s="645" t="s">
        <v>7</v>
      </c>
      <c r="I108" s="644" t="str">
        <f t="shared" si="5"/>
        <v>AQ_ALIM_LightSoda ; AQ_ALIM_LightSoda_N</v>
      </c>
      <c r="J108" s="646" t="s">
        <v>23</v>
      </c>
      <c r="K108" s="652"/>
      <c r="L108" s="652">
        <v>104</v>
      </c>
      <c r="M108" s="656"/>
      <c r="N108" s="657">
        <v>12</v>
      </c>
      <c r="O108" s="656"/>
    </row>
    <row r="109" spans="1:15" ht="135.75" thickBot="1" x14ac:dyDescent="0.25">
      <c r="A109" s="80" t="s">
        <v>4800</v>
      </c>
      <c r="B109" s="620" t="str">
        <f t="shared" si="4"/>
        <v>-</v>
      </c>
      <c r="C109" s="537" t="str">
        <f>IF(OR(C111="x",C112="x",C113="x",C114="x",C115="x",C116="x",C117="x",C118="x",C119="x",C120="x",C121="x",C122="x",C123="x",C124="x",C125="x",C126="x"),"x","Sélectionnez les réponses, ci-dessous, une par une")</f>
        <v>Sélectionnez les réponses, ci-dessous, une par une</v>
      </c>
      <c r="D109" s="537" t="str">
        <f>IF(OR(D111="x",D112="x",D113="x",D114="x",D115="x",D116="x",D117="x",D118="x",D119="x",D120="x",D121="x",D122="x",D123="x",D124="x",D125="x",D126="x"),"x","Select items here under")</f>
        <v>Select items here under</v>
      </c>
      <c r="E109" s="576" t="s">
        <v>3337</v>
      </c>
      <c r="F109" s="576" t="s">
        <v>3598</v>
      </c>
      <c r="G109" s="644"/>
      <c r="H109" s="645"/>
      <c r="I109" s="644" t="str">
        <f t="shared" si="5"/>
        <v/>
      </c>
      <c r="J109" s="646"/>
      <c r="K109" s="566" t="s">
        <v>7</v>
      </c>
      <c r="L109" s="566">
        <v>105</v>
      </c>
      <c r="M109" s="567">
        <v>10</v>
      </c>
      <c r="N109" s="567">
        <v>12</v>
      </c>
      <c r="O109" s="567"/>
    </row>
    <row r="110" spans="1:15" ht="13.5" thickBot="1" x14ac:dyDescent="0.25">
      <c r="A110" s="80"/>
      <c r="B110" s="620" t="str">
        <f t="shared" si="4"/>
        <v/>
      </c>
      <c r="C110" s="654"/>
      <c r="D110" s="654"/>
      <c r="E110" s="574" t="s">
        <v>74</v>
      </c>
      <c r="F110" s="574" t="s">
        <v>3599</v>
      </c>
      <c r="G110" s="644"/>
      <c r="H110" s="645"/>
      <c r="I110" s="644" t="str">
        <f t="shared" si="5"/>
        <v/>
      </c>
      <c r="J110" s="646"/>
      <c r="K110" s="566"/>
      <c r="L110" s="566">
        <v>106</v>
      </c>
      <c r="M110" s="567"/>
      <c r="N110" s="567"/>
      <c r="O110" s="567"/>
    </row>
    <row r="111" spans="1:15" ht="13.5" thickBot="1" x14ac:dyDescent="0.25">
      <c r="A111" s="80" t="s">
        <v>4800</v>
      </c>
      <c r="B111" s="620" t="str">
        <f t="shared" si="4"/>
        <v>-</v>
      </c>
      <c r="C111" s="629"/>
      <c r="D111" s="629"/>
      <c r="E111" s="576" t="s">
        <v>82</v>
      </c>
      <c r="F111" s="576" t="s">
        <v>3193</v>
      </c>
      <c r="G111" s="644" t="s">
        <v>83</v>
      </c>
      <c r="H111" s="645" t="s">
        <v>7</v>
      </c>
      <c r="I111" s="644" t="str">
        <f t="shared" si="5"/>
        <v>AQ_ALIM_GrasBeurre ; AQ_ALIM_GrasBeurre_N</v>
      </c>
      <c r="J111" s="646" t="s">
        <v>23</v>
      </c>
      <c r="K111" s="566" t="s">
        <v>7</v>
      </c>
      <c r="L111" s="566">
        <v>107</v>
      </c>
      <c r="M111" s="567">
        <v>10</v>
      </c>
      <c r="N111" s="567">
        <v>12</v>
      </c>
      <c r="O111" s="567"/>
    </row>
    <row r="112" spans="1:15" ht="13.5" thickBot="1" x14ac:dyDescent="0.25">
      <c r="A112" s="80" t="s">
        <v>4800</v>
      </c>
      <c r="B112" s="620" t="str">
        <f t="shared" si="4"/>
        <v>-</v>
      </c>
      <c r="C112" s="629"/>
      <c r="D112" s="629"/>
      <c r="E112" s="576" t="s">
        <v>84</v>
      </c>
      <c r="F112" s="576" t="s">
        <v>84</v>
      </c>
      <c r="G112" s="644" t="s">
        <v>85</v>
      </c>
      <c r="H112" s="645" t="s">
        <v>7</v>
      </c>
      <c r="I112" s="644" t="str">
        <f t="shared" si="5"/>
        <v>AQ_ALIM_GrasMargarine ; AQ_ALIM_GrasMargarine_N</v>
      </c>
      <c r="J112" s="646" t="s">
        <v>23</v>
      </c>
      <c r="K112" s="566" t="s">
        <v>7</v>
      </c>
      <c r="L112" s="566">
        <v>108</v>
      </c>
      <c r="M112" s="567">
        <v>10</v>
      </c>
      <c r="N112" s="567"/>
      <c r="O112" s="567"/>
    </row>
    <row r="113" spans="1:15" ht="13.5" thickBot="1" x14ac:dyDescent="0.25">
      <c r="A113" s="80" t="s">
        <v>4800</v>
      </c>
      <c r="B113" s="620" t="str">
        <f t="shared" si="4"/>
        <v>-</v>
      </c>
      <c r="C113" s="629"/>
      <c r="D113" s="629"/>
      <c r="E113" s="576" t="s">
        <v>86</v>
      </c>
      <c r="F113" s="576" t="s">
        <v>3194</v>
      </c>
      <c r="G113" s="644" t="s">
        <v>87</v>
      </c>
      <c r="H113" s="645" t="s">
        <v>7</v>
      </c>
      <c r="I113" s="644" t="str">
        <f t="shared" si="5"/>
        <v>AQ_ALIM_GrasMargS ; AQ_ALIM_GrasMargS_N</v>
      </c>
      <c r="J113" s="646" t="s">
        <v>23</v>
      </c>
      <c r="K113" s="566"/>
      <c r="L113" s="566">
        <v>109</v>
      </c>
      <c r="M113" s="567"/>
      <c r="N113" s="567">
        <v>12</v>
      </c>
      <c r="O113" s="567"/>
    </row>
    <row r="114" spans="1:15" ht="13.5" thickBot="1" x14ac:dyDescent="0.25">
      <c r="A114" s="80" t="s">
        <v>4800</v>
      </c>
      <c r="B114" s="620" t="str">
        <f t="shared" si="4"/>
        <v>-</v>
      </c>
      <c r="C114" s="629"/>
      <c r="D114" s="629"/>
      <c r="E114" s="576" t="s">
        <v>88</v>
      </c>
      <c r="F114" s="576" t="s">
        <v>3154</v>
      </c>
      <c r="G114" s="644" t="s">
        <v>89</v>
      </c>
      <c r="H114" s="645" t="s">
        <v>7</v>
      </c>
      <c r="I114" s="644" t="str">
        <f t="shared" si="5"/>
        <v>AQ_ALIM_GrasMargOmega ; AQ_ALIM_GrasMargOmega_N</v>
      </c>
      <c r="J114" s="646" t="s">
        <v>23</v>
      </c>
      <c r="K114" s="566"/>
      <c r="L114" s="566">
        <v>110</v>
      </c>
      <c r="M114" s="567"/>
      <c r="N114" s="567">
        <v>12</v>
      </c>
      <c r="O114" s="567"/>
    </row>
    <row r="115" spans="1:15" ht="13.5" thickBot="1" x14ac:dyDescent="0.25">
      <c r="A115" s="80" t="s">
        <v>4800</v>
      </c>
      <c r="B115" s="620" t="str">
        <f t="shared" si="4"/>
        <v>-</v>
      </c>
      <c r="C115" s="629"/>
      <c r="D115" s="629"/>
      <c r="E115" s="576" t="s">
        <v>2957</v>
      </c>
      <c r="F115" s="576" t="s">
        <v>3155</v>
      </c>
      <c r="G115" s="644" t="s">
        <v>90</v>
      </c>
      <c r="H115" s="645" t="s">
        <v>7</v>
      </c>
      <c r="I115" s="644" t="str">
        <f t="shared" si="5"/>
        <v>AQ_ALIM_GrasMargEnric ; AQ_ALIM_GrasMargEnric_N</v>
      </c>
      <c r="J115" s="646" t="s">
        <v>23</v>
      </c>
      <c r="K115" s="566"/>
      <c r="L115" s="566">
        <v>111</v>
      </c>
      <c r="M115" s="567"/>
      <c r="N115" s="567">
        <v>12</v>
      </c>
      <c r="O115" s="567"/>
    </row>
    <row r="116" spans="1:15" customFormat="1" ht="13.5" hidden="1" thickBot="1" x14ac:dyDescent="0.25">
      <c r="A116" s="80" t="s">
        <v>14</v>
      </c>
      <c r="B116" s="468" t="str">
        <f t="shared" si="4"/>
        <v>·</v>
      </c>
      <c r="C116" s="420" t="s">
        <v>4896</v>
      </c>
      <c r="D116" s="420" t="s">
        <v>4896</v>
      </c>
      <c r="E116" s="132" t="s">
        <v>91</v>
      </c>
      <c r="F116" s="177" t="s">
        <v>3195</v>
      </c>
      <c r="G116" s="127"/>
      <c r="H116" s="128"/>
      <c r="I116" s="127" t="str">
        <f t="shared" si="5"/>
        <v/>
      </c>
      <c r="J116" s="129"/>
      <c r="K116" s="174" t="s">
        <v>7</v>
      </c>
      <c r="L116" s="174">
        <v>112</v>
      </c>
      <c r="M116" s="191"/>
      <c r="N116" s="191"/>
      <c r="O116" s="191"/>
    </row>
    <row r="117" spans="1:15" ht="13.5" thickBot="1" x14ac:dyDescent="0.25">
      <c r="A117" s="80" t="s">
        <v>4800</v>
      </c>
      <c r="B117" s="620" t="str">
        <f t="shared" si="4"/>
        <v>-</v>
      </c>
      <c r="C117" s="629"/>
      <c r="D117" s="629"/>
      <c r="E117" s="576" t="s">
        <v>92</v>
      </c>
      <c r="F117" s="576" t="s">
        <v>3196</v>
      </c>
      <c r="G117" s="644" t="s">
        <v>93</v>
      </c>
      <c r="H117" s="645" t="s">
        <v>7</v>
      </c>
      <c r="I117" s="644" t="str">
        <f t="shared" si="5"/>
        <v>AQ_ALIM_GrasMais ; AQ_ALIM_GrasMais_N</v>
      </c>
      <c r="J117" s="646" t="s">
        <v>23</v>
      </c>
      <c r="K117" s="566" t="s">
        <v>7</v>
      </c>
      <c r="L117" s="566">
        <v>113</v>
      </c>
      <c r="M117" s="567">
        <v>10</v>
      </c>
      <c r="N117" s="567">
        <v>12</v>
      </c>
      <c r="O117" s="567"/>
    </row>
    <row r="118" spans="1:15" ht="13.5" thickBot="1" x14ac:dyDescent="0.25">
      <c r="A118" s="80" t="s">
        <v>4800</v>
      </c>
      <c r="B118" s="620" t="str">
        <f t="shared" si="4"/>
        <v>-</v>
      </c>
      <c r="C118" s="629"/>
      <c r="D118" s="629"/>
      <c r="E118" s="576" t="s">
        <v>94</v>
      </c>
      <c r="F118" s="576" t="s">
        <v>3197</v>
      </c>
      <c r="G118" s="644" t="s">
        <v>95</v>
      </c>
      <c r="H118" s="645" t="s">
        <v>7</v>
      </c>
      <c r="I118" s="644" t="str">
        <f t="shared" si="5"/>
        <v>AQ_ALIM_GrasArachid ; AQ_ALIM_GrasArachid_N</v>
      </c>
      <c r="J118" s="646" t="s">
        <v>23</v>
      </c>
      <c r="K118" s="566" t="s">
        <v>7</v>
      </c>
      <c r="L118" s="566">
        <v>114</v>
      </c>
      <c r="M118" s="567">
        <v>10</v>
      </c>
      <c r="N118" s="567">
        <v>12</v>
      </c>
      <c r="O118" s="567"/>
    </row>
    <row r="119" spans="1:15" ht="13.5" thickBot="1" x14ac:dyDescent="0.25">
      <c r="A119" s="80" t="s">
        <v>4800</v>
      </c>
      <c r="B119" s="620" t="str">
        <f t="shared" si="4"/>
        <v>-</v>
      </c>
      <c r="C119" s="629"/>
      <c r="D119" s="629"/>
      <c r="E119" s="576" t="s">
        <v>96</v>
      </c>
      <c r="F119" s="576" t="s">
        <v>3198</v>
      </c>
      <c r="G119" s="644" t="s">
        <v>97</v>
      </c>
      <c r="H119" s="645" t="s">
        <v>7</v>
      </c>
      <c r="I119" s="644" t="str">
        <f t="shared" si="5"/>
        <v>AQ_ALIM_GrasTournesol ; AQ_ALIM_GrasTournesol_N</v>
      </c>
      <c r="J119" s="646" t="s">
        <v>23</v>
      </c>
      <c r="K119" s="566" t="s">
        <v>7</v>
      </c>
      <c r="L119" s="566">
        <v>115</v>
      </c>
      <c r="M119" s="567">
        <v>10</v>
      </c>
      <c r="N119" s="567">
        <v>12</v>
      </c>
      <c r="O119" s="567"/>
    </row>
    <row r="120" spans="1:15" ht="13.5" thickBot="1" x14ac:dyDescent="0.25">
      <c r="A120" s="80" t="s">
        <v>4800</v>
      </c>
      <c r="B120" s="620" t="str">
        <f t="shared" si="4"/>
        <v>-</v>
      </c>
      <c r="C120" s="629"/>
      <c r="D120" s="629"/>
      <c r="E120" s="576" t="s">
        <v>98</v>
      </c>
      <c r="F120" s="576" t="s">
        <v>3199</v>
      </c>
      <c r="G120" s="644" t="s">
        <v>99</v>
      </c>
      <c r="H120" s="645" t="s">
        <v>7</v>
      </c>
      <c r="I120" s="644" t="str">
        <f t="shared" si="5"/>
        <v>AQ_ALIM_GrasRaisin ; AQ_ALIM_GrasRaisin_N</v>
      </c>
      <c r="J120" s="646" t="s">
        <v>23</v>
      </c>
      <c r="K120" s="566" t="s">
        <v>7</v>
      </c>
      <c r="L120" s="566">
        <v>116</v>
      </c>
      <c r="M120" s="567">
        <v>10</v>
      </c>
      <c r="N120" s="567">
        <v>12</v>
      </c>
      <c r="O120" s="567"/>
    </row>
    <row r="121" spans="1:15" ht="13.5" thickBot="1" x14ac:dyDescent="0.25">
      <c r="A121" s="80" t="s">
        <v>4800</v>
      </c>
      <c r="B121" s="620" t="str">
        <f t="shared" si="4"/>
        <v>-</v>
      </c>
      <c r="C121" s="629"/>
      <c r="D121" s="629"/>
      <c r="E121" s="576" t="s">
        <v>100</v>
      </c>
      <c r="F121" s="576" t="s">
        <v>3200</v>
      </c>
      <c r="G121" s="644" t="s">
        <v>101</v>
      </c>
      <c r="H121" s="645" t="s">
        <v>7</v>
      </c>
      <c r="I121" s="644" t="str">
        <f t="shared" si="5"/>
        <v>AQ_ALIM_GrasOlive ; AQ_ALIM_GrasOlive_N</v>
      </c>
      <c r="J121" s="646" t="s">
        <v>23</v>
      </c>
      <c r="K121" s="566" t="s">
        <v>7</v>
      </c>
      <c r="L121" s="566">
        <v>117</v>
      </c>
      <c r="M121" s="567">
        <v>10</v>
      </c>
      <c r="N121" s="567">
        <v>12</v>
      </c>
      <c r="O121" s="567"/>
    </row>
    <row r="122" spans="1:15" ht="23.25" thickBot="1" x14ac:dyDescent="0.25">
      <c r="A122" s="80" t="s">
        <v>4800</v>
      </c>
      <c r="B122" s="620" t="str">
        <f t="shared" si="4"/>
        <v>-</v>
      </c>
      <c r="C122" s="629"/>
      <c r="D122" s="629"/>
      <c r="E122" s="576" t="s">
        <v>3103</v>
      </c>
      <c r="F122" s="576" t="s">
        <v>3156</v>
      </c>
      <c r="G122" s="644" t="s">
        <v>102</v>
      </c>
      <c r="H122" s="645" t="s">
        <v>7</v>
      </c>
      <c r="I122" s="644" t="str">
        <f t="shared" si="5"/>
        <v>AQ_ALIM_GrasMelange ; AQ_ALIM_GrasMelange_N</v>
      </c>
      <c r="J122" s="646" t="s">
        <v>23</v>
      </c>
      <c r="K122" s="566" t="s">
        <v>7</v>
      </c>
      <c r="L122" s="566">
        <v>118</v>
      </c>
      <c r="M122" s="567">
        <v>10</v>
      </c>
      <c r="N122" s="567">
        <v>12</v>
      </c>
      <c r="O122" s="567"/>
    </row>
    <row r="123" spans="1:15" ht="13.5" thickBot="1" x14ac:dyDescent="0.25">
      <c r="A123" s="80" t="s">
        <v>4800</v>
      </c>
      <c r="B123" s="620" t="str">
        <f t="shared" si="4"/>
        <v>-</v>
      </c>
      <c r="C123" s="629"/>
      <c r="D123" s="629"/>
      <c r="E123" s="576" t="s">
        <v>103</v>
      </c>
      <c r="F123" s="576" t="s">
        <v>3201</v>
      </c>
      <c r="G123" s="644" t="s">
        <v>104</v>
      </c>
      <c r="H123" s="645" t="s">
        <v>7</v>
      </c>
      <c r="I123" s="644" t="str">
        <f t="shared" si="5"/>
        <v>AQ_ALIM_GrasColza ; AQ_ALIM_GrasColza_N</v>
      </c>
      <c r="J123" s="646" t="s">
        <v>23</v>
      </c>
      <c r="K123" s="566" t="s">
        <v>7</v>
      </c>
      <c r="L123" s="566">
        <v>119</v>
      </c>
      <c r="M123" s="567">
        <v>10</v>
      </c>
      <c r="N123" s="567">
        <v>12</v>
      </c>
      <c r="O123" s="567"/>
    </row>
    <row r="124" spans="1:15" ht="23.25" thickBot="1" x14ac:dyDescent="0.25">
      <c r="A124" s="80" t="s">
        <v>4800</v>
      </c>
      <c r="B124" s="620" t="str">
        <f t="shared" si="4"/>
        <v>-</v>
      </c>
      <c r="C124" s="629"/>
      <c r="D124" s="629"/>
      <c r="E124" s="576" t="s">
        <v>3104</v>
      </c>
      <c r="F124" s="576" t="s">
        <v>3112</v>
      </c>
      <c r="G124" s="644" t="s">
        <v>105</v>
      </c>
      <c r="H124" s="645" t="s">
        <v>7</v>
      </c>
      <c r="I124" s="644" t="str">
        <f t="shared" si="5"/>
        <v>AQ_ALIM_GrasNoix ; AQ_ALIM_GrasNoix_N</v>
      </c>
      <c r="J124" s="646" t="s">
        <v>23</v>
      </c>
      <c r="K124" s="566" t="s">
        <v>7</v>
      </c>
      <c r="L124" s="566">
        <v>120</v>
      </c>
      <c r="M124" s="567">
        <v>10</v>
      </c>
      <c r="N124" s="567">
        <v>12</v>
      </c>
      <c r="O124" s="567"/>
    </row>
    <row r="125" spans="1:15" ht="13.5" thickBot="1" x14ac:dyDescent="0.25">
      <c r="A125" s="80" t="s">
        <v>4800</v>
      </c>
      <c r="B125" s="620" t="str">
        <f t="shared" si="4"/>
        <v>-</v>
      </c>
      <c r="C125" s="629"/>
      <c r="D125" s="629"/>
      <c r="E125" s="576" t="s">
        <v>106</v>
      </c>
      <c r="F125" s="576" t="s">
        <v>3202</v>
      </c>
      <c r="G125" s="644" t="s">
        <v>107</v>
      </c>
      <c r="H125" s="645" t="s">
        <v>7</v>
      </c>
      <c r="I125" s="644" t="str">
        <f t="shared" si="5"/>
        <v>AQ_ALIM_GrasSoja ; AQ_ALIM_GrasSoja_N</v>
      </c>
      <c r="J125" s="646" t="s">
        <v>23</v>
      </c>
      <c r="K125" s="566"/>
      <c r="L125" s="566">
        <v>121</v>
      </c>
      <c r="M125" s="567"/>
      <c r="N125" s="567">
        <v>12</v>
      </c>
      <c r="O125" s="567"/>
    </row>
    <row r="126" spans="1:15" ht="13.5" thickBot="1" x14ac:dyDescent="0.25">
      <c r="A126" s="80" t="s">
        <v>4800</v>
      </c>
      <c r="B126" s="620" t="str">
        <f t="shared" si="4"/>
        <v>-</v>
      </c>
      <c r="C126" s="629"/>
      <c r="D126" s="629"/>
      <c r="E126" s="576" t="s">
        <v>108</v>
      </c>
      <c r="F126" s="576" t="s">
        <v>3203</v>
      </c>
      <c r="G126" s="644" t="s">
        <v>109</v>
      </c>
      <c r="H126" s="645" t="s">
        <v>7</v>
      </c>
      <c r="I126" s="644" t="str">
        <f t="shared" si="5"/>
        <v>AQ_ALIM_GrasAutre ; AQ_ALIM_GrasAutre_N</v>
      </c>
      <c r="J126" s="646" t="s">
        <v>23</v>
      </c>
      <c r="K126" s="566" t="s">
        <v>7</v>
      </c>
      <c r="L126" s="566">
        <v>122</v>
      </c>
      <c r="M126" s="567">
        <v>10</v>
      </c>
      <c r="N126" s="567"/>
      <c r="O126" s="567"/>
    </row>
    <row r="127" spans="1:15" ht="79.5" thickBot="1" x14ac:dyDescent="0.25">
      <c r="A127" s="80" t="s">
        <v>6</v>
      </c>
      <c r="B127" s="620" t="str">
        <f t="shared" si="4"/>
        <v>►</v>
      </c>
      <c r="C127" s="629"/>
      <c r="D127" s="629"/>
      <c r="E127" s="162" t="s">
        <v>3338</v>
      </c>
      <c r="F127" s="162" t="s">
        <v>3600</v>
      </c>
      <c r="G127" s="644" t="s">
        <v>110</v>
      </c>
      <c r="H127" s="645" t="s">
        <v>7</v>
      </c>
      <c r="I127" s="644" t="str">
        <f t="shared" si="5"/>
        <v>AQ_ALIM_TypGras ; AQ_ALIM_TypGras_N</v>
      </c>
      <c r="J127" s="646" t="s">
        <v>23</v>
      </c>
      <c r="K127" s="658"/>
      <c r="L127" s="658">
        <v>123</v>
      </c>
      <c r="M127" s="656"/>
      <c r="N127" s="659"/>
      <c r="O127" s="660">
        <v>16</v>
      </c>
    </row>
    <row r="128" spans="1:15" ht="45.75" thickBot="1" x14ac:dyDescent="0.25">
      <c r="A128" s="80" t="s">
        <v>17</v>
      </c>
      <c r="B128" s="620" t="str">
        <f t="shared" si="4"/>
        <v>&gt;</v>
      </c>
      <c r="C128" s="647" t="str">
        <f>IF($C$127="x","+","")</f>
        <v/>
      </c>
      <c r="D128" s="647" t="str">
        <f>IF($D$127="x","+","")</f>
        <v/>
      </c>
      <c r="E128" s="568" t="s">
        <v>3339</v>
      </c>
      <c r="F128" s="568" t="s">
        <v>3601</v>
      </c>
      <c r="G128" s="644" t="s">
        <v>111</v>
      </c>
      <c r="H128" s="645" t="s">
        <v>7</v>
      </c>
      <c r="I128" s="644" t="str">
        <f t="shared" si="5"/>
        <v>AQ_ALIM_Magarin ; AQ_ALIM_Magarin_N</v>
      </c>
      <c r="J128" s="646" t="s">
        <v>23</v>
      </c>
      <c r="K128" s="658"/>
      <c r="L128" s="658">
        <v>124</v>
      </c>
      <c r="M128" s="656"/>
      <c r="N128" s="659"/>
      <c r="O128" s="661">
        <v>16</v>
      </c>
    </row>
    <row r="129" spans="1:15" ht="90.75" thickBot="1" x14ac:dyDescent="0.25">
      <c r="A129" s="80" t="s">
        <v>6</v>
      </c>
      <c r="B129" s="620" t="str">
        <f t="shared" si="4"/>
        <v>►</v>
      </c>
      <c r="C129" s="629"/>
      <c r="D129" s="629"/>
      <c r="E129" s="162" t="s">
        <v>3340</v>
      </c>
      <c r="F129" s="162" t="s">
        <v>3602</v>
      </c>
      <c r="G129" s="644" t="s">
        <v>113</v>
      </c>
      <c r="H129" s="645" t="s">
        <v>7</v>
      </c>
      <c r="I129" s="644" t="str">
        <f t="shared" si="5"/>
        <v>AQ_ALIM_TypHuil ; AQ_ALIM_TypHuil_N</v>
      </c>
      <c r="J129" s="646" t="s">
        <v>23</v>
      </c>
      <c r="K129" s="566"/>
      <c r="L129" s="566">
        <v>125</v>
      </c>
      <c r="M129" s="567"/>
      <c r="N129" s="567"/>
      <c r="O129" s="567">
        <v>17</v>
      </c>
    </row>
    <row r="130" spans="1:15" ht="68.25" thickBot="1" x14ac:dyDescent="0.25">
      <c r="A130" s="80" t="s">
        <v>6</v>
      </c>
      <c r="B130" s="620" t="str">
        <f t="shared" si="4"/>
        <v>►</v>
      </c>
      <c r="C130" s="629"/>
      <c r="D130" s="629"/>
      <c r="E130" s="162" t="s">
        <v>3341</v>
      </c>
      <c r="F130" s="162" t="s">
        <v>3603</v>
      </c>
      <c r="G130" s="644" t="s">
        <v>114</v>
      </c>
      <c r="H130" s="645" t="s">
        <v>7</v>
      </c>
      <c r="I130" s="644" t="str">
        <f t="shared" si="5"/>
        <v>AQ_ALIM_NbSucre ; AQ_ALIM_NbSucre_N</v>
      </c>
      <c r="J130" s="646" t="s">
        <v>23</v>
      </c>
      <c r="K130" s="658"/>
      <c r="L130" s="658">
        <v>126</v>
      </c>
      <c r="M130" s="656"/>
      <c r="N130" s="659"/>
      <c r="O130" s="660">
        <v>13</v>
      </c>
    </row>
    <row r="131" spans="1:15" ht="79.5" thickBot="1" x14ac:dyDescent="0.25">
      <c r="A131" s="80" t="s">
        <v>6</v>
      </c>
      <c r="B131" s="620" t="str">
        <f t="shared" ref="B131:B194" si="6">IF(ISERROR(LOOKUP(A131,TABLE,SIGNE)),"",(LOOKUP(A131,TABLE,SIGNE)))</f>
        <v>►</v>
      </c>
      <c r="C131" s="629"/>
      <c r="D131" s="629"/>
      <c r="E131" s="162" t="s">
        <v>3342</v>
      </c>
      <c r="F131" s="162" t="s">
        <v>3604</v>
      </c>
      <c r="G131" s="644" t="s">
        <v>115</v>
      </c>
      <c r="H131" s="645" t="s">
        <v>7</v>
      </c>
      <c r="I131" s="644" t="str">
        <f t="shared" si="5"/>
        <v>AQ_ALIM_NbSucreAL ; AQ_ALIM_NbSucreAL_N</v>
      </c>
      <c r="J131" s="646" t="s">
        <v>23</v>
      </c>
      <c r="K131" s="566"/>
      <c r="L131" s="566">
        <v>127</v>
      </c>
      <c r="M131" s="567"/>
      <c r="N131" s="567"/>
      <c r="O131" s="567">
        <v>14</v>
      </c>
    </row>
    <row r="132" spans="1:15" ht="23.25" thickBot="1" x14ac:dyDescent="0.25">
      <c r="A132" s="80" t="s">
        <v>6</v>
      </c>
      <c r="B132" s="620" t="str">
        <f t="shared" si="6"/>
        <v>►</v>
      </c>
      <c r="C132" s="629"/>
      <c r="D132" s="629"/>
      <c r="E132" s="565" t="s">
        <v>3343</v>
      </c>
      <c r="F132" s="565" t="s">
        <v>3605</v>
      </c>
      <c r="G132" s="644" t="s">
        <v>116</v>
      </c>
      <c r="H132" s="645" t="s">
        <v>7</v>
      </c>
      <c r="I132" s="644" t="str">
        <f t="shared" si="5"/>
        <v>AQ_ALIM_MangeSale ; AQ_ALIM_MangeSale_N</v>
      </c>
      <c r="J132" s="646" t="s">
        <v>23</v>
      </c>
      <c r="K132" s="650" t="s">
        <v>7</v>
      </c>
      <c r="L132" s="650">
        <v>128</v>
      </c>
      <c r="M132" s="660">
        <v>11</v>
      </c>
      <c r="N132" s="662"/>
      <c r="O132" s="660">
        <v>15</v>
      </c>
    </row>
    <row r="133" spans="1:15" ht="57" thickBot="1" x14ac:dyDescent="0.25">
      <c r="A133" s="80" t="s">
        <v>6</v>
      </c>
      <c r="B133" s="620" t="str">
        <f t="shared" si="6"/>
        <v>►</v>
      </c>
      <c r="C133" s="629"/>
      <c r="D133" s="629"/>
      <c r="E133" s="162" t="s">
        <v>3344</v>
      </c>
      <c r="F133" s="162" t="s">
        <v>3606</v>
      </c>
      <c r="G133" s="644" t="s">
        <v>117</v>
      </c>
      <c r="H133" s="645" t="s">
        <v>7</v>
      </c>
      <c r="I133" s="644" t="str">
        <f t="shared" ref="I133:I197" si="7">IF(G133&lt;&gt;"",IF(H133&lt;&gt;"",G133&amp;" ; "&amp;IFERROR(IF(SEARCH(" ; ",G133)&gt;0,SUBSTITUTE(G133," ; ","_N ; ")&amp;"_N"),IFERROR(IF(SEARCH(" ;",G133)&gt;0,SUBSTITUTE(G133," ;","_N  ; ")&amp;"_N"),IFERROR(IF(SEARCH(";",G133)&gt;0,SUBSTITUTE(G133,";","_N  ; ")&amp;"_N"),G133&amp;"_N"))),G133),"")</f>
        <v>AQ_ALIM_PertAppetit ; AQ_ALIM_PertAppetit_N</v>
      </c>
      <c r="J133" s="646" t="s">
        <v>23</v>
      </c>
      <c r="K133" s="566" t="s">
        <v>7</v>
      </c>
      <c r="L133" s="566">
        <v>129</v>
      </c>
      <c r="M133" s="567">
        <v>12</v>
      </c>
      <c r="N133" s="567"/>
      <c r="O133" s="567"/>
    </row>
    <row r="134" spans="1:15" ht="19.5" thickBot="1" x14ac:dyDescent="0.25">
      <c r="A134" s="440" t="s">
        <v>10</v>
      </c>
      <c r="B134" s="620" t="str">
        <f t="shared" si="6"/>
        <v>◄►</v>
      </c>
      <c r="C134" s="621"/>
      <c r="D134" s="621"/>
      <c r="E134" s="419" t="s">
        <v>118</v>
      </c>
      <c r="F134" s="663" t="s">
        <v>1995</v>
      </c>
      <c r="G134" s="664"/>
      <c r="H134" s="665"/>
      <c r="I134" s="664" t="str">
        <f t="shared" si="7"/>
        <v/>
      </c>
      <c r="J134" s="666"/>
      <c r="K134" s="667" t="s">
        <v>7</v>
      </c>
      <c r="L134" s="667">
        <v>130</v>
      </c>
      <c r="M134" s="668"/>
      <c r="N134" s="669"/>
      <c r="O134" s="668"/>
    </row>
    <row r="135" spans="1:15" customFormat="1" ht="13.5" hidden="1" thickBot="1" x14ac:dyDescent="0.25">
      <c r="A135" s="80" t="s">
        <v>6</v>
      </c>
      <c r="B135" s="468" t="str">
        <f t="shared" si="6"/>
        <v>►</v>
      </c>
      <c r="C135" s="420" t="s">
        <v>4896</v>
      </c>
      <c r="D135" s="420" t="s">
        <v>4896</v>
      </c>
      <c r="E135" s="156" t="s">
        <v>3345</v>
      </c>
      <c r="F135" s="112" t="s">
        <v>3607</v>
      </c>
      <c r="G135" s="113" t="s">
        <v>119</v>
      </c>
      <c r="H135" s="114"/>
      <c r="I135" s="113" t="str">
        <f t="shared" si="7"/>
        <v>AQ_CAPVISU_PortLunet</v>
      </c>
      <c r="J135" s="115" t="s">
        <v>120</v>
      </c>
      <c r="K135" s="125" t="s">
        <v>7</v>
      </c>
      <c r="L135" s="125">
        <v>131</v>
      </c>
      <c r="M135" s="196"/>
      <c r="N135" s="197"/>
      <c r="O135" s="196"/>
    </row>
    <row r="136" spans="1:15" customFormat="1" ht="13.5" hidden="1" thickBot="1" x14ac:dyDescent="0.25">
      <c r="A136" s="80" t="s">
        <v>6</v>
      </c>
      <c r="B136" s="468" t="str">
        <f t="shared" si="6"/>
        <v>►</v>
      </c>
      <c r="C136" s="420" t="s">
        <v>4896</v>
      </c>
      <c r="D136" s="420" t="s">
        <v>4896</v>
      </c>
      <c r="E136" s="157" t="s">
        <v>3346</v>
      </c>
      <c r="F136" s="101" t="s">
        <v>3608</v>
      </c>
      <c r="G136" s="113" t="s">
        <v>121</v>
      </c>
      <c r="H136" s="114"/>
      <c r="I136" s="113" t="str">
        <f t="shared" si="7"/>
        <v>AQ_CAPVISU_PortLentil</v>
      </c>
      <c r="J136" s="115" t="s">
        <v>120</v>
      </c>
      <c r="K136" s="125" t="s">
        <v>7</v>
      </c>
      <c r="L136" s="125">
        <v>132</v>
      </c>
      <c r="M136" s="196"/>
      <c r="N136" s="197"/>
      <c r="O136" s="196"/>
    </row>
    <row r="137" spans="1:15" customFormat="1" ht="23.25" hidden="1" thickBot="1" x14ac:dyDescent="0.25">
      <c r="A137" s="80"/>
      <c r="B137" s="468" t="str">
        <f t="shared" si="6"/>
        <v/>
      </c>
      <c r="C137" s="420" t="s">
        <v>4896</v>
      </c>
      <c r="D137" s="420" t="s">
        <v>4896</v>
      </c>
      <c r="E137" s="160" t="s">
        <v>3347</v>
      </c>
      <c r="F137" s="105" t="s">
        <v>3609</v>
      </c>
      <c r="G137" s="113"/>
      <c r="H137" s="114"/>
      <c r="I137" s="113" t="str">
        <f t="shared" si="7"/>
        <v/>
      </c>
      <c r="J137" s="115"/>
      <c r="K137" s="125" t="s">
        <v>7</v>
      </c>
      <c r="L137" s="125">
        <v>133</v>
      </c>
      <c r="M137" s="196"/>
      <c r="N137" s="197"/>
      <c r="O137" s="196"/>
    </row>
    <row r="138" spans="1:15" ht="23.25" thickBot="1" x14ac:dyDescent="0.25">
      <c r="A138" s="80" t="s">
        <v>6</v>
      </c>
      <c r="B138" s="620" t="str">
        <f t="shared" si="6"/>
        <v>►</v>
      </c>
      <c r="C138" s="629"/>
      <c r="D138" s="629"/>
      <c r="E138" s="162" t="s">
        <v>3348</v>
      </c>
      <c r="F138" s="162" t="s">
        <v>3610</v>
      </c>
      <c r="G138" s="630" t="s">
        <v>122</v>
      </c>
      <c r="H138" s="631" t="s">
        <v>7</v>
      </c>
      <c r="I138" s="630" t="str">
        <f t="shared" si="7"/>
        <v>AQ_CAPVISU_PortLunLent ; AQ_CAPVISU_PortLunLent_N</v>
      </c>
      <c r="J138" s="632" t="s">
        <v>120</v>
      </c>
      <c r="K138" s="633"/>
      <c r="L138" s="633">
        <v>134</v>
      </c>
      <c r="M138" s="660">
        <v>13</v>
      </c>
      <c r="N138" s="662">
        <v>13</v>
      </c>
      <c r="O138" s="660">
        <v>18</v>
      </c>
    </row>
    <row r="139" spans="1:15" ht="23.25" thickBot="1" x14ac:dyDescent="0.25">
      <c r="A139" s="80" t="s">
        <v>17</v>
      </c>
      <c r="B139" s="620" t="str">
        <f t="shared" si="6"/>
        <v>&gt;</v>
      </c>
      <c r="C139" s="647" t="str">
        <f>IF($C$138="x","x","")</f>
        <v/>
      </c>
      <c r="D139" s="647" t="str">
        <f>IF($D$138="x","x","")</f>
        <v/>
      </c>
      <c r="E139" s="162" t="s">
        <v>3349</v>
      </c>
      <c r="F139" s="162" t="s">
        <v>3611</v>
      </c>
      <c r="G139" s="630"/>
      <c r="H139" s="631"/>
      <c r="I139" s="630"/>
      <c r="J139" s="632"/>
      <c r="K139" s="633"/>
      <c r="L139" s="633">
        <v>135</v>
      </c>
      <c r="M139" s="660">
        <v>13</v>
      </c>
      <c r="N139" s="662">
        <v>13</v>
      </c>
      <c r="O139" s="660">
        <v>18</v>
      </c>
    </row>
    <row r="140" spans="1:15" ht="13.5" thickBot="1" x14ac:dyDescent="0.25">
      <c r="A140" s="80" t="s">
        <v>14</v>
      </c>
      <c r="B140" s="620" t="str">
        <f t="shared" si="6"/>
        <v>·</v>
      </c>
      <c r="C140" s="647" t="str">
        <f>IF($C$138="x","+","")</f>
        <v/>
      </c>
      <c r="D140" s="647" t="str">
        <f>IF($D$138="x","+","")</f>
        <v/>
      </c>
      <c r="E140" s="571" t="s">
        <v>3252</v>
      </c>
      <c r="F140" s="571" t="s">
        <v>3254</v>
      </c>
      <c r="G140" s="630" t="s">
        <v>2136</v>
      </c>
      <c r="H140" s="631" t="s">
        <v>7</v>
      </c>
      <c r="I140" s="630" t="str">
        <f t="shared" si="7"/>
        <v>AQ_CAPVISU_VuLoin ; AQ_CAPVISU_VuLoinAn ; AQ_CAPVISU_VuLoin_N ; AQ_CAPVISU_VuLoinAn_N</v>
      </c>
      <c r="J140" s="632" t="s">
        <v>120</v>
      </c>
      <c r="K140" s="670" t="s">
        <v>7</v>
      </c>
      <c r="L140" s="670">
        <v>136</v>
      </c>
      <c r="M140" s="660">
        <v>13</v>
      </c>
      <c r="N140" s="662">
        <v>13</v>
      </c>
      <c r="O140" s="660">
        <v>18</v>
      </c>
    </row>
    <row r="141" spans="1:15" ht="13.5" thickBot="1" x14ac:dyDescent="0.25">
      <c r="A141" s="80" t="s">
        <v>14</v>
      </c>
      <c r="B141" s="620" t="str">
        <f t="shared" si="6"/>
        <v>·</v>
      </c>
      <c r="C141" s="647" t="str">
        <f>IF($C$138="x","+","")</f>
        <v/>
      </c>
      <c r="D141" s="647" t="str">
        <f>IF($D$138="x","+","")</f>
        <v/>
      </c>
      <c r="E141" s="571" t="s">
        <v>3253</v>
      </c>
      <c r="F141" s="571" t="s">
        <v>3255</v>
      </c>
      <c r="G141" s="630" t="s">
        <v>2137</v>
      </c>
      <c r="H141" s="631" t="s">
        <v>7</v>
      </c>
      <c r="I141" s="630" t="str">
        <f t="shared" si="7"/>
        <v>AQ_CAPVISU_VuPres ; AQ_CAPVISU_VuPresAn ; AQ_CAPVISU_VuPres_N ; AQ_CAPVISU_VuPresAn_N</v>
      </c>
      <c r="J141" s="632" t="s">
        <v>120</v>
      </c>
      <c r="K141" s="670" t="s">
        <v>7</v>
      </c>
      <c r="L141" s="670">
        <v>137</v>
      </c>
      <c r="M141" s="660">
        <v>13</v>
      </c>
      <c r="N141" s="662">
        <v>13</v>
      </c>
      <c r="O141" s="660">
        <v>18</v>
      </c>
    </row>
    <row r="142" spans="1:15" ht="13.5" thickBot="1" x14ac:dyDescent="0.25">
      <c r="A142" s="80" t="s">
        <v>6</v>
      </c>
      <c r="B142" s="620" t="str">
        <f t="shared" si="6"/>
        <v>►</v>
      </c>
      <c r="C142" s="643"/>
      <c r="D142" s="643"/>
      <c r="E142" s="162" t="s">
        <v>3350</v>
      </c>
      <c r="F142" s="162" t="s">
        <v>3612</v>
      </c>
      <c r="G142" s="644" t="s">
        <v>123</v>
      </c>
      <c r="H142" s="645" t="s">
        <v>7</v>
      </c>
      <c r="I142" s="644" t="str">
        <f t="shared" si="7"/>
        <v>AQ_CAPVISU_Cataracte ; AQ_CAPVISU_Cataracte_N</v>
      </c>
      <c r="J142" s="646" t="s">
        <v>120</v>
      </c>
      <c r="K142" s="566"/>
      <c r="L142" s="566">
        <v>138</v>
      </c>
      <c r="M142" s="567">
        <v>14</v>
      </c>
      <c r="N142" s="567">
        <v>14</v>
      </c>
      <c r="O142" s="567">
        <v>19</v>
      </c>
    </row>
    <row r="143" spans="1:15" customFormat="1" ht="13.5" hidden="1" thickBot="1" x14ac:dyDescent="0.25">
      <c r="A143" s="80" t="s">
        <v>14</v>
      </c>
      <c r="B143" s="468" t="str">
        <f t="shared" si="6"/>
        <v>·</v>
      </c>
      <c r="C143" s="420" t="s">
        <v>4896</v>
      </c>
      <c r="D143" s="420" t="s">
        <v>4896</v>
      </c>
      <c r="E143" s="131" t="s">
        <v>2883</v>
      </c>
      <c r="F143" s="106" t="s">
        <v>3234</v>
      </c>
      <c r="G143" s="127" t="s">
        <v>124</v>
      </c>
      <c r="H143" s="128"/>
      <c r="I143" s="127" t="str">
        <f t="shared" si="7"/>
        <v>AQ_CAPVISU_CataracteNb</v>
      </c>
      <c r="J143" s="129" t="s">
        <v>120</v>
      </c>
      <c r="K143" s="174" t="s">
        <v>7</v>
      </c>
      <c r="L143" s="174">
        <v>139</v>
      </c>
      <c r="M143" s="191"/>
      <c r="N143" s="191"/>
      <c r="O143" s="191"/>
    </row>
    <row r="144" spans="1:15" ht="13.5" thickBot="1" x14ac:dyDescent="0.25">
      <c r="A144" s="80" t="s">
        <v>17</v>
      </c>
      <c r="B144" s="620" t="str">
        <f t="shared" si="6"/>
        <v>&gt;</v>
      </c>
      <c r="C144" s="647" t="str">
        <f>IF($C$142="x","x","")</f>
        <v/>
      </c>
      <c r="D144" s="647" t="str">
        <f>IF($D$142="x","x","")</f>
        <v/>
      </c>
      <c r="E144" s="568" t="s">
        <v>3351</v>
      </c>
      <c r="F144" s="568" t="s">
        <v>3613</v>
      </c>
      <c r="G144" s="644" t="s">
        <v>2138</v>
      </c>
      <c r="H144" s="645" t="s">
        <v>7</v>
      </c>
      <c r="I144" s="644" t="str">
        <f t="shared" si="7"/>
        <v>AQ_CAPVISU_CataracteNbO ; AQ_CAPVISU_CataracteNbO_N</v>
      </c>
      <c r="J144" s="646" t="s">
        <v>120</v>
      </c>
      <c r="K144" s="566"/>
      <c r="L144" s="566">
        <v>140</v>
      </c>
      <c r="M144" s="567">
        <v>14</v>
      </c>
      <c r="N144" s="567">
        <v>14</v>
      </c>
      <c r="O144" s="567">
        <v>19</v>
      </c>
    </row>
    <row r="145" spans="1:15" customFormat="1" ht="13.5" hidden="1" thickBot="1" x14ac:dyDescent="0.25">
      <c r="A145" s="80" t="s">
        <v>14</v>
      </c>
      <c r="B145" s="468" t="str">
        <f t="shared" si="6"/>
        <v>·</v>
      </c>
      <c r="C145" s="421" t="s">
        <v>4896</v>
      </c>
      <c r="D145" s="421" t="s">
        <v>4896</v>
      </c>
      <c r="E145" s="132" t="s">
        <v>125</v>
      </c>
      <c r="F145" s="177" t="s">
        <v>3614</v>
      </c>
      <c r="G145" s="127"/>
      <c r="H145" s="128"/>
      <c r="I145" s="127" t="str">
        <f t="shared" si="7"/>
        <v/>
      </c>
      <c r="J145" s="129" t="s">
        <v>120</v>
      </c>
      <c r="K145" s="174" t="s">
        <v>7</v>
      </c>
      <c r="L145" s="174">
        <v>141</v>
      </c>
      <c r="M145" s="191"/>
      <c r="N145" s="191"/>
      <c r="O145" s="191"/>
    </row>
    <row r="146" spans="1:15" customFormat="1" ht="13.5" hidden="1" thickBot="1" x14ac:dyDescent="0.25">
      <c r="A146" s="80" t="s">
        <v>14</v>
      </c>
      <c r="B146" s="468" t="str">
        <f t="shared" si="6"/>
        <v>·</v>
      </c>
      <c r="C146" s="421" t="s">
        <v>4896</v>
      </c>
      <c r="D146" s="421" t="s">
        <v>4896</v>
      </c>
      <c r="E146" s="145" t="s">
        <v>126</v>
      </c>
      <c r="F146" s="179" t="s">
        <v>3615</v>
      </c>
      <c r="G146" s="127" t="s">
        <v>2836</v>
      </c>
      <c r="H146" s="128"/>
      <c r="I146" s="127" t="str">
        <f t="shared" si="7"/>
        <v>AQ_CAPVISU_CataAOeil ; AQ_CAPVISU_CataAAn</v>
      </c>
      <c r="J146" s="129" t="s">
        <v>120</v>
      </c>
      <c r="K146" s="174" t="s">
        <v>7</v>
      </c>
      <c r="L146" s="174">
        <v>142</v>
      </c>
      <c r="M146" s="191"/>
      <c r="N146" s="191"/>
      <c r="O146" s="191"/>
    </row>
    <row r="147" spans="1:15" customFormat="1" ht="13.5" hidden="1" thickBot="1" x14ac:dyDescent="0.25">
      <c r="A147" s="80" t="s">
        <v>14</v>
      </c>
      <c r="B147" s="468" t="str">
        <f t="shared" si="6"/>
        <v>·</v>
      </c>
      <c r="C147" s="421" t="s">
        <v>4896</v>
      </c>
      <c r="D147" s="421" t="s">
        <v>4896</v>
      </c>
      <c r="E147" s="145" t="s">
        <v>126</v>
      </c>
      <c r="F147" s="179" t="s">
        <v>3615</v>
      </c>
      <c r="G147" s="127" t="s">
        <v>2837</v>
      </c>
      <c r="H147" s="128"/>
      <c r="I147" s="127" t="str">
        <f t="shared" si="7"/>
        <v>AQ_CAPVISU_CataBOeil ; AQ_CAPVISU_CataBAn</v>
      </c>
      <c r="J147" s="129" t="s">
        <v>120</v>
      </c>
      <c r="K147" s="174" t="s">
        <v>7</v>
      </c>
      <c r="L147" s="174">
        <v>143</v>
      </c>
      <c r="M147" s="191"/>
      <c r="N147" s="191"/>
      <c r="O147" s="191"/>
    </row>
    <row r="148" spans="1:15" customFormat="1" ht="13.5" hidden="1" thickBot="1" x14ac:dyDescent="0.25">
      <c r="A148" s="80" t="s">
        <v>14</v>
      </c>
      <c r="B148" s="468" t="str">
        <f t="shared" si="6"/>
        <v>·</v>
      </c>
      <c r="C148" s="421" t="s">
        <v>4896</v>
      </c>
      <c r="D148" s="421" t="s">
        <v>4896</v>
      </c>
      <c r="E148" s="145" t="s">
        <v>126</v>
      </c>
      <c r="F148" s="179" t="s">
        <v>3615</v>
      </c>
      <c r="G148" s="127" t="s">
        <v>2838</v>
      </c>
      <c r="H148" s="128"/>
      <c r="I148" s="127" t="str">
        <f t="shared" si="7"/>
        <v>AQ_CAPVISU_CataCOeil ; AQ_CAPVISU_CataCAn</v>
      </c>
      <c r="J148" s="129" t="s">
        <v>120</v>
      </c>
      <c r="K148" s="174" t="s">
        <v>7</v>
      </c>
      <c r="L148" s="174">
        <v>144</v>
      </c>
      <c r="M148" s="191"/>
      <c r="N148" s="191"/>
      <c r="O148" s="191"/>
    </row>
    <row r="149" spans="1:15" ht="23.25" thickBot="1" x14ac:dyDescent="0.25">
      <c r="A149" s="80" t="s">
        <v>6</v>
      </c>
      <c r="B149" s="620" t="str">
        <f t="shared" si="6"/>
        <v>►</v>
      </c>
      <c r="C149" s="629"/>
      <c r="D149" s="629"/>
      <c r="E149" s="162" t="s">
        <v>3352</v>
      </c>
      <c r="F149" s="162" t="s">
        <v>3616</v>
      </c>
      <c r="G149" s="644" t="s">
        <v>127</v>
      </c>
      <c r="H149" s="645"/>
      <c r="I149" s="644" t="str">
        <f t="shared" si="7"/>
        <v>AQ_CAPVISU_MalOcu</v>
      </c>
      <c r="J149" s="646" t="s">
        <v>120</v>
      </c>
      <c r="K149" s="671" t="s">
        <v>7</v>
      </c>
      <c r="L149" s="671">
        <v>145</v>
      </c>
      <c r="M149" s="660">
        <v>15</v>
      </c>
      <c r="N149" s="662">
        <v>15</v>
      </c>
      <c r="O149" s="660">
        <v>20</v>
      </c>
    </row>
    <row r="150" spans="1:15" ht="13.5" thickBot="1" x14ac:dyDescent="0.25">
      <c r="A150" s="80" t="s">
        <v>17</v>
      </c>
      <c r="B150" s="620" t="str">
        <f t="shared" si="6"/>
        <v>&gt;</v>
      </c>
      <c r="C150" s="647" t="str">
        <f>IF($C$149="x","x","")</f>
        <v/>
      </c>
      <c r="D150" s="647" t="str">
        <f>IF($D$149="x","x","")</f>
        <v/>
      </c>
      <c r="E150" s="577" t="s">
        <v>3353</v>
      </c>
      <c r="F150" s="576" t="s">
        <v>3617</v>
      </c>
      <c r="G150" s="644"/>
      <c r="H150" s="645"/>
      <c r="I150" s="644"/>
      <c r="J150" s="646"/>
      <c r="K150" s="671"/>
      <c r="L150" s="671">
        <v>146</v>
      </c>
      <c r="M150" s="660">
        <v>15</v>
      </c>
      <c r="N150" s="662">
        <v>15</v>
      </c>
      <c r="O150" s="660">
        <v>20</v>
      </c>
    </row>
    <row r="151" spans="1:15" ht="13.5" thickBot="1" x14ac:dyDescent="0.25">
      <c r="A151" s="80" t="s">
        <v>14</v>
      </c>
      <c r="B151" s="620" t="str">
        <f t="shared" si="6"/>
        <v>·</v>
      </c>
      <c r="C151" s="647" t="str">
        <f>IF($C$149="x","+","")</f>
        <v/>
      </c>
      <c r="D151" s="647" t="str">
        <f>IF($D$149="x","+","")</f>
        <v/>
      </c>
      <c r="E151" s="578" t="s">
        <v>3256</v>
      </c>
      <c r="F151" s="568" t="s">
        <v>3261</v>
      </c>
      <c r="G151" s="644" t="s">
        <v>2905</v>
      </c>
      <c r="H151" s="645"/>
      <c r="I151" s="644" t="str">
        <f t="shared" si="7"/>
        <v>AQ_CAPVISU_MalOcuDMLA;AQ_CAPVISU_MalOcuDMLANbO</v>
      </c>
      <c r="J151" s="646" t="s">
        <v>120</v>
      </c>
      <c r="K151" s="658"/>
      <c r="L151" s="658">
        <v>147</v>
      </c>
      <c r="M151" s="660">
        <v>15</v>
      </c>
      <c r="N151" s="662">
        <v>15</v>
      </c>
      <c r="O151" s="660">
        <v>20</v>
      </c>
    </row>
    <row r="152" spans="1:15" customFormat="1" ht="34.5" hidden="1" thickBot="1" x14ac:dyDescent="0.25">
      <c r="A152" s="80" t="s">
        <v>112</v>
      </c>
      <c r="B152" s="468" t="str">
        <f t="shared" si="6"/>
        <v>-</v>
      </c>
      <c r="C152" s="438" t="s">
        <v>4896</v>
      </c>
      <c r="D152" s="438" t="s">
        <v>4896</v>
      </c>
      <c r="E152" s="180" t="s">
        <v>3257</v>
      </c>
      <c r="F152" s="181" t="s">
        <v>3262</v>
      </c>
      <c r="G152" s="127" t="s">
        <v>2139</v>
      </c>
      <c r="H152" s="128"/>
      <c r="I152" s="127" t="str">
        <f t="shared" si="7"/>
        <v>AQ_CAPVISU_MalOcuDMLAD ; AQ_CAPVISU_MalOcuDMLAG ; AQ_CAPVISU_MalOcuDMLAAn</v>
      </c>
      <c r="J152" s="129" t="s">
        <v>120</v>
      </c>
      <c r="K152" s="178" t="s">
        <v>7</v>
      </c>
      <c r="L152" s="178">
        <v>148</v>
      </c>
      <c r="M152" s="203"/>
      <c r="N152" s="198"/>
      <c r="O152" s="203"/>
    </row>
    <row r="153" spans="1:15" ht="13.5" thickBot="1" x14ac:dyDescent="0.25">
      <c r="A153" s="80" t="s">
        <v>14</v>
      </c>
      <c r="B153" s="620" t="str">
        <f t="shared" si="6"/>
        <v>·</v>
      </c>
      <c r="C153" s="647" t="str">
        <f>IF($C$149="x","+","")</f>
        <v/>
      </c>
      <c r="D153" s="647" t="str">
        <f>IF($D$149="x","+","")</f>
        <v/>
      </c>
      <c r="E153" s="578" t="s">
        <v>3258</v>
      </c>
      <c r="F153" s="568" t="s">
        <v>3263</v>
      </c>
      <c r="G153" s="644" t="s">
        <v>2906</v>
      </c>
      <c r="H153" s="645"/>
      <c r="I153" s="644" t="str">
        <f t="shared" si="7"/>
        <v>AQ_CAPVISU_MalOcuGlau;AQ_CAPVISU_MalOcuGLauNbO</v>
      </c>
      <c r="J153" s="646" t="s">
        <v>120</v>
      </c>
      <c r="K153" s="658"/>
      <c r="L153" s="658">
        <v>149</v>
      </c>
      <c r="M153" s="660">
        <v>15</v>
      </c>
      <c r="N153" s="662">
        <v>15</v>
      </c>
      <c r="O153" s="660">
        <v>20</v>
      </c>
    </row>
    <row r="154" spans="1:15" customFormat="1" ht="13.5" hidden="1" thickBot="1" x14ac:dyDescent="0.25">
      <c r="A154" s="80" t="s">
        <v>112</v>
      </c>
      <c r="B154" s="468" t="str">
        <f t="shared" si="6"/>
        <v>-</v>
      </c>
      <c r="C154" s="438" t="s">
        <v>4896</v>
      </c>
      <c r="D154" s="438" t="s">
        <v>4896</v>
      </c>
      <c r="E154" s="180" t="s">
        <v>3259</v>
      </c>
      <c r="F154" s="182" t="s">
        <v>3264</v>
      </c>
      <c r="G154" s="127" t="s">
        <v>2140</v>
      </c>
      <c r="H154" s="128"/>
      <c r="I154" s="127" t="str">
        <f t="shared" si="7"/>
        <v>AQ_CAPVISU_MalOcuGLAUD ; AQ_CAPVISU_MalOcuGLAUG ; AQ_CAPVISU_MalOcuGLAUAn</v>
      </c>
      <c r="J154" s="129" t="s">
        <v>120</v>
      </c>
      <c r="K154" s="178" t="s">
        <v>7</v>
      </c>
      <c r="L154" s="178">
        <v>150</v>
      </c>
      <c r="M154" s="203"/>
      <c r="N154" s="198"/>
      <c r="O154" s="203"/>
    </row>
    <row r="155" spans="1:15" ht="13.5" thickBot="1" x14ac:dyDescent="0.25">
      <c r="A155" s="80" t="s">
        <v>14</v>
      </c>
      <c r="B155" s="620" t="str">
        <f t="shared" si="6"/>
        <v>·</v>
      </c>
      <c r="C155" s="647" t="str">
        <f>IF($C$149="x","+","")</f>
        <v/>
      </c>
      <c r="D155" s="647" t="str">
        <f>IF($D$149="x","+","")</f>
        <v/>
      </c>
      <c r="E155" s="578" t="s">
        <v>3260</v>
      </c>
      <c r="F155" s="568" t="s">
        <v>3265</v>
      </c>
      <c r="G155" s="644" t="s">
        <v>130</v>
      </c>
      <c r="H155" s="645"/>
      <c r="I155" s="644" t="str">
        <f t="shared" si="7"/>
        <v>AQ_CAPVISU_MalOcuAutre</v>
      </c>
      <c r="J155" s="646" t="s">
        <v>120</v>
      </c>
      <c r="K155" s="658"/>
      <c r="L155" s="658">
        <v>151</v>
      </c>
      <c r="M155" s="660">
        <v>15</v>
      </c>
      <c r="N155" s="662">
        <v>15</v>
      </c>
      <c r="O155" s="660">
        <v>20</v>
      </c>
    </row>
    <row r="156" spans="1:15" ht="13.5" thickBot="1" x14ac:dyDescent="0.25">
      <c r="A156" s="80" t="s">
        <v>14</v>
      </c>
      <c r="B156" s="620" t="str">
        <f t="shared" si="6"/>
        <v>·</v>
      </c>
      <c r="C156" s="647" t="str">
        <f>IF($C$149="x","+","")</f>
        <v/>
      </c>
      <c r="D156" s="647" t="str">
        <f>IF($D$149="x","+","")</f>
        <v/>
      </c>
      <c r="E156" s="572" t="s">
        <v>2958</v>
      </c>
      <c r="F156" s="572" t="s">
        <v>2907</v>
      </c>
      <c r="G156" s="644" t="s">
        <v>2909</v>
      </c>
      <c r="H156" s="645"/>
      <c r="I156" s="644" t="str">
        <f t="shared" si="7"/>
        <v>AQ_CAPVISU_MalOcuAutA;AQ_CAPVISU_MalOcuAutANbO</v>
      </c>
      <c r="J156" s="646" t="s">
        <v>120</v>
      </c>
      <c r="K156" s="658"/>
      <c r="L156" s="658">
        <v>152</v>
      </c>
      <c r="M156" s="660">
        <v>15</v>
      </c>
      <c r="N156" s="662">
        <v>15</v>
      </c>
      <c r="O156" s="660">
        <v>20</v>
      </c>
    </row>
    <row r="157" spans="1:15" customFormat="1" ht="13.5" hidden="1" thickBot="1" x14ac:dyDescent="0.25">
      <c r="A157" s="80" t="s">
        <v>112</v>
      </c>
      <c r="B157" s="468" t="str">
        <f t="shared" si="6"/>
        <v>-</v>
      </c>
      <c r="C157" s="438" t="s">
        <v>4896</v>
      </c>
      <c r="D157" s="438" t="s">
        <v>4896</v>
      </c>
      <c r="E157" s="183" t="s">
        <v>126</v>
      </c>
      <c r="F157" s="179" t="s">
        <v>129</v>
      </c>
      <c r="G157" s="127" t="s">
        <v>2141</v>
      </c>
      <c r="H157" s="128"/>
      <c r="I157" s="127" t="str">
        <f t="shared" si="7"/>
        <v>AQ_CAPVISU_MalOcuAutAD ; AQ_CAPVISU_MalOcuAutAG ; AQ_CAPVISU_MalOcuAutAAn</v>
      </c>
      <c r="J157" s="129" t="s">
        <v>120</v>
      </c>
      <c r="K157" s="178" t="s">
        <v>7</v>
      </c>
      <c r="L157" s="178">
        <v>153</v>
      </c>
      <c r="M157" s="203"/>
      <c r="N157" s="198"/>
      <c r="O157" s="203"/>
    </row>
    <row r="158" spans="1:15" ht="13.5" thickBot="1" x14ac:dyDescent="0.25">
      <c r="A158" s="80" t="s">
        <v>14</v>
      </c>
      <c r="B158" s="620" t="str">
        <f t="shared" si="6"/>
        <v>·</v>
      </c>
      <c r="C158" s="647" t="str">
        <f>IF($C$149="x","+","")</f>
        <v/>
      </c>
      <c r="D158" s="647" t="str">
        <f>IF($D$149="x","+","")</f>
        <v/>
      </c>
      <c r="E158" s="572" t="s">
        <v>2959</v>
      </c>
      <c r="F158" s="572" t="s">
        <v>2908</v>
      </c>
      <c r="G158" s="644" t="s">
        <v>2910</v>
      </c>
      <c r="H158" s="645"/>
      <c r="I158" s="644" t="str">
        <f t="shared" si="7"/>
        <v>AQ_CAPVISU_MalOcuAutB;AQ_CAPVISU_MalOcuAutBNbO</v>
      </c>
      <c r="J158" s="646" t="s">
        <v>120</v>
      </c>
      <c r="K158" s="658"/>
      <c r="L158" s="658">
        <v>154</v>
      </c>
      <c r="M158" s="660">
        <v>15</v>
      </c>
      <c r="N158" s="662">
        <v>15</v>
      </c>
      <c r="O158" s="660">
        <v>20</v>
      </c>
    </row>
    <row r="159" spans="1:15" customFormat="1" ht="13.5" hidden="1" thickBot="1" x14ac:dyDescent="0.25">
      <c r="A159" s="80" t="s">
        <v>112</v>
      </c>
      <c r="B159" s="468" t="str">
        <f t="shared" si="6"/>
        <v>-</v>
      </c>
      <c r="C159" s="421" t="s">
        <v>4896</v>
      </c>
      <c r="D159" s="421" t="s">
        <v>4896</v>
      </c>
      <c r="E159" s="180" t="s">
        <v>126</v>
      </c>
      <c r="F159" s="182" t="s">
        <v>129</v>
      </c>
      <c r="G159" s="127" t="s">
        <v>2142</v>
      </c>
      <c r="H159" s="128"/>
      <c r="I159" s="127" t="str">
        <f t="shared" si="7"/>
        <v>AQ_CAPVISU_MalOcuAutBD ; AQ_CAPVISU_MalOcuAutBG ; AQ_CAPVISU_MalOcuAutBAn</v>
      </c>
      <c r="J159" s="129" t="s">
        <v>120</v>
      </c>
      <c r="K159" s="178" t="s">
        <v>7</v>
      </c>
      <c r="L159" s="178">
        <v>155</v>
      </c>
      <c r="M159" s="195"/>
      <c r="N159" s="194"/>
      <c r="O159" s="195"/>
    </row>
    <row r="160" spans="1:15" customFormat="1" ht="13.5" hidden="1" thickBot="1" x14ac:dyDescent="0.25">
      <c r="A160" s="80" t="s">
        <v>112</v>
      </c>
      <c r="B160" s="468" t="str">
        <f t="shared" si="6"/>
        <v>-</v>
      </c>
      <c r="C160" s="420" t="s">
        <v>4896</v>
      </c>
      <c r="D160" s="420" t="s">
        <v>4896</v>
      </c>
      <c r="E160" s="180" t="s">
        <v>126</v>
      </c>
      <c r="F160" s="182" t="s">
        <v>128</v>
      </c>
      <c r="G160" s="127" t="s">
        <v>2143</v>
      </c>
      <c r="H160" s="128"/>
      <c r="I160" s="127" t="str">
        <f t="shared" si="7"/>
        <v>AQ_CAPVISU_MalOcuAutCD ; AQ_CAPVISU_MalOcuAutCG ; AQ_CAPVISU_MalOcuAutCAn</v>
      </c>
      <c r="J160" s="129" t="s">
        <v>120</v>
      </c>
      <c r="K160" s="178" t="s">
        <v>7</v>
      </c>
      <c r="L160" s="178">
        <v>156</v>
      </c>
      <c r="M160" s="195"/>
      <c r="N160" s="194"/>
      <c r="O160" s="195"/>
    </row>
    <row r="161" spans="1:15" ht="13.5" thickBot="1" x14ac:dyDescent="0.25">
      <c r="A161" s="80" t="s">
        <v>6</v>
      </c>
      <c r="B161" s="620" t="str">
        <f t="shared" si="6"/>
        <v>►</v>
      </c>
      <c r="C161" s="629"/>
      <c r="D161" s="629"/>
      <c r="E161" s="162" t="s">
        <v>3354</v>
      </c>
      <c r="F161" s="162" t="s">
        <v>3618</v>
      </c>
      <c r="G161" s="644" t="s">
        <v>131</v>
      </c>
      <c r="H161" s="645"/>
      <c r="I161" s="644" t="str">
        <f t="shared" si="7"/>
        <v>AQ_CAPVISU_Goutte</v>
      </c>
      <c r="J161" s="646" t="s">
        <v>120</v>
      </c>
      <c r="K161" s="566" t="s">
        <v>7</v>
      </c>
      <c r="L161" s="566">
        <v>157</v>
      </c>
      <c r="M161" s="567">
        <v>16</v>
      </c>
      <c r="N161" s="567">
        <v>16</v>
      </c>
      <c r="O161" s="567">
        <v>21</v>
      </c>
    </row>
    <row r="162" spans="1:15" ht="23.25" thickBot="1" x14ac:dyDescent="0.25">
      <c r="A162" s="80" t="s">
        <v>17</v>
      </c>
      <c r="B162" s="620" t="str">
        <f t="shared" si="6"/>
        <v>&gt;</v>
      </c>
      <c r="C162" s="647" t="str">
        <f>IF($C$161="x","x","")</f>
        <v/>
      </c>
      <c r="D162" s="647" t="str">
        <f>IF($D$161="x","x","")</f>
        <v/>
      </c>
      <c r="E162" s="568" t="s">
        <v>4834</v>
      </c>
      <c r="F162" s="568" t="s">
        <v>3619</v>
      </c>
      <c r="G162" s="644"/>
      <c r="H162" s="645"/>
      <c r="I162" s="644"/>
      <c r="J162" s="646"/>
      <c r="K162" s="566"/>
      <c r="L162" s="566">
        <v>158</v>
      </c>
      <c r="M162" s="567">
        <v>16</v>
      </c>
      <c r="N162" s="567">
        <v>16</v>
      </c>
      <c r="O162" s="567">
        <v>21</v>
      </c>
    </row>
    <row r="163" spans="1:15" ht="13.5" thickBot="1" x14ac:dyDescent="0.25">
      <c r="A163" s="80" t="s">
        <v>14</v>
      </c>
      <c r="B163" s="620" t="str">
        <f t="shared" si="6"/>
        <v>·</v>
      </c>
      <c r="C163" s="647" t="str">
        <f>IF($C$161="x","+","")</f>
        <v/>
      </c>
      <c r="D163" s="647" t="str">
        <f>IF($D$161="x","+","")</f>
        <v/>
      </c>
      <c r="E163" s="572" t="s">
        <v>4832</v>
      </c>
      <c r="F163" s="572" t="s">
        <v>4832</v>
      </c>
      <c r="G163" s="644" t="s">
        <v>4830</v>
      </c>
      <c r="H163" s="645"/>
      <c r="I163" s="644" t="str">
        <f t="shared" si="7"/>
        <v>AQ_CAPVISU_GoutTraitA</v>
      </c>
      <c r="J163" s="646" t="s">
        <v>120</v>
      </c>
      <c r="K163" s="566" t="s">
        <v>7</v>
      </c>
      <c r="L163" s="566">
        <v>159</v>
      </c>
      <c r="M163" s="567">
        <v>16</v>
      </c>
      <c r="N163" s="567">
        <v>16</v>
      </c>
      <c r="O163" s="567">
        <v>21</v>
      </c>
    </row>
    <row r="164" spans="1:15" ht="13.5" thickBot="1" x14ac:dyDescent="0.25">
      <c r="A164" s="80" t="s">
        <v>14</v>
      </c>
      <c r="B164" s="620" t="str">
        <f t="shared" si="6"/>
        <v>·</v>
      </c>
      <c r="C164" s="647" t="str">
        <f>IF($C$161="x","+","")</f>
        <v/>
      </c>
      <c r="D164" s="647" t="str">
        <f>IF($D$161="x","+","")</f>
        <v/>
      </c>
      <c r="E164" s="572" t="s">
        <v>4833</v>
      </c>
      <c r="F164" s="572" t="s">
        <v>4835</v>
      </c>
      <c r="G164" s="644" t="s">
        <v>4831</v>
      </c>
      <c r="H164" s="645"/>
      <c r="I164" s="644" t="str">
        <f t="shared" si="7"/>
        <v>AQ_CAPVISU_GoutTraitB</v>
      </c>
      <c r="J164" s="646" t="s">
        <v>120</v>
      </c>
      <c r="K164" s="566" t="s">
        <v>7</v>
      </c>
      <c r="L164" s="566">
        <v>160</v>
      </c>
      <c r="M164" s="567">
        <v>16</v>
      </c>
      <c r="N164" s="567">
        <v>16</v>
      </c>
      <c r="O164" s="567">
        <v>21</v>
      </c>
    </row>
    <row r="165" spans="1:15" customFormat="1" ht="45.75" hidden="1" thickBot="1" x14ac:dyDescent="0.25">
      <c r="A165" s="80" t="s">
        <v>14</v>
      </c>
      <c r="B165" s="468" t="str">
        <f t="shared" si="6"/>
        <v>·</v>
      </c>
      <c r="C165" s="420" t="s">
        <v>4896</v>
      </c>
      <c r="D165" s="420" t="s">
        <v>4896</v>
      </c>
      <c r="E165" s="165" t="s">
        <v>4828</v>
      </c>
      <c r="F165" s="165" t="s">
        <v>4836</v>
      </c>
      <c r="G165" s="446" t="s">
        <v>4829</v>
      </c>
      <c r="H165" s="114"/>
      <c r="I165" s="113" t="str">
        <f t="shared" si="7"/>
        <v>AQ_CAPVISU_GoutTraitA ; AQ_CAPVISU_GoutTraitAAn ; 
AQ_CAPVISU_GoutTraitB ; AQ_CAPVISU_GoutTraitBAn ; 
AQ_CAPVISU_GoutTraitC ; AQ_CAPVISU_GoutTraitCAn</v>
      </c>
      <c r="J165" s="115" t="s">
        <v>120</v>
      </c>
      <c r="K165" s="135" t="s">
        <v>7</v>
      </c>
      <c r="L165" s="135">
        <v>161</v>
      </c>
      <c r="M165" s="196"/>
      <c r="N165" s="197"/>
      <c r="O165" s="196"/>
    </row>
    <row r="166" spans="1:15" ht="16.5" thickBot="1" x14ac:dyDescent="0.25">
      <c r="A166" s="440" t="s">
        <v>10</v>
      </c>
      <c r="B166" s="620" t="str">
        <f t="shared" si="6"/>
        <v>◄►</v>
      </c>
      <c r="C166" s="621"/>
      <c r="D166" s="621"/>
      <c r="E166" s="419" t="s">
        <v>1994</v>
      </c>
      <c r="F166" s="672" t="s">
        <v>1993</v>
      </c>
      <c r="G166" s="664"/>
      <c r="H166" s="665"/>
      <c r="I166" s="664" t="str">
        <f t="shared" si="7"/>
        <v/>
      </c>
      <c r="J166" s="673"/>
      <c r="K166" s="674" t="s">
        <v>7</v>
      </c>
      <c r="L166" s="674">
        <v>162</v>
      </c>
      <c r="M166" s="668"/>
      <c r="N166" s="669"/>
      <c r="O166" s="668"/>
    </row>
    <row r="167" spans="1:15" ht="57" thickBot="1" x14ac:dyDescent="0.25">
      <c r="A167" s="80" t="s">
        <v>6</v>
      </c>
      <c r="B167" s="620" t="str">
        <f t="shared" si="6"/>
        <v>►</v>
      </c>
      <c r="C167" s="629"/>
      <c r="D167" s="629"/>
      <c r="E167" s="162" t="s">
        <v>3355</v>
      </c>
      <c r="F167" s="162" t="s">
        <v>3620</v>
      </c>
      <c r="G167" s="630" t="s">
        <v>132</v>
      </c>
      <c r="H167" s="631" t="s">
        <v>7</v>
      </c>
      <c r="I167" s="630" t="str">
        <f t="shared" si="7"/>
        <v>AQ_CAPRESP_Etat ; AQ_CAPRESP_Etat_N</v>
      </c>
      <c r="J167" s="632" t="s">
        <v>133</v>
      </c>
      <c r="K167" s="633" t="s">
        <v>7</v>
      </c>
      <c r="L167" s="633">
        <v>163</v>
      </c>
      <c r="M167" s="634">
        <v>17</v>
      </c>
      <c r="N167" s="635">
        <v>17</v>
      </c>
      <c r="O167" s="634">
        <v>22</v>
      </c>
    </row>
    <row r="168" spans="1:15" ht="23.25" thickBot="1" x14ac:dyDescent="0.25">
      <c r="A168" s="80" t="s">
        <v>6</v>
      </c>
      <c r="B168" s="620" t="str">
        <f t="shared" si="6"/>
        <v>►</v>
      </c>
      <c r="C168" s="629"/>
      <c r="D168" s="629"/>
      <c r="E168" s="162" t="s">
        <v>3356</v>
      </c>
      <c r="F168" s="162" t="s">
        <v>3621</v>
      </c>
      <c r="G168" s="644" t="s">
        <v>134</v>
      </c>
      <c r="H168" s="645" t="s">
        <v>7</v>
      </c>
      <c r="I168" s="644" t="str">
        <f t="shared" si="7"/>
        <v>AQ_CAPRESP_Siffle ; AQ_CAPRESP_Siffle_N</v>
      </c>
      <c r="J168" s="646" t="s">
        <v>133</v>
      </c>
      <c r="K168" s="566" t="s">
        <v>7</v>
      </c>
      <c r="L168" s="566">
        <v>164</v>
      </c>
      <c r="M168" s="567">
        <v>18</v>
      </c>
      <c r="N168" s="567">
        <v>18</v>
      </c>
      <c r="O168" s="567">
        <v>23</v>
      </c>
    </row>
    <row r="169" spans="1:15" ht="13.5" thickBot="1" x14ac:dyDescent="0.25">
      <c r="A169" s="80" t="s">
        <v>17</v>
      </c>
      <c r="B169" s="620" t="str">
        <f t="shared" si="6"/>
        <v>&gt;</v>
      </c>
      <c r="C169" s="647" t="str">
        <f>IF($C$168="x","+","")</f>
        <v/>
      </c>
      <c r="D169" s="647" t="str">
        <f>IF($D$168="x","+","")</f>
        <v/>
      </c>
      <c r="E169" s="578" t="s">
        <v>3357</v>
      </c>
      <c r="F169" s="578" t="s">
        <v>3622</v>
      </c>
      <c r="G169" s="644" t="s">
        <v>135</v>
      </c>
      <c r="H169" s="645" t="s">
        <v>7</v>
      </c>
      <c r="I169" s="644" t="str">
        <f t="shared" si="7"/>
        <v>AQ_CAPRESP_SiffleEssouf ; AQ_CAPRESP_SiffleEssouf_N</v>
      </c>
      <c r="J169" s="646" t="s">
        <v>133</v>
      </c>
      <c r="K169" s="566" t="s">
        <v>7</v>
      </c>
      <c r="L169" s="566">
        <v>165</v>
      </c>
      <c r="M169" s="567">
        <v>18</v>
      </c>
      <c r="N169" s="567">
        <v>18</v>
      </c>
      <c r="O169" s="567">
        <v>23</v>
      </c>
    </row>
    <row r="170" spans="1:15" ht="13.5" thickBot="1" x14ac:dyDescent="0.25">
      <c r="A170" s="80" t="s">
        <v>17</v>
      </c>
      <c r="B170" s="620" t="str">
        <f t="shared" si="6"/>
        <v>&gt;</v>
      </c>
      <c r="C170" s="647" t="str">
        <f>IF($C$168="x","+","")</f>
        <v/>
      </c>
      <c r="D170" s="647" t="str">
        <f>IF($D$168="x","+","")</f>
        <v/>
      </c>
      <c r="E170" s="578" t="s">
        <v>3358</v>
      </c>
      <c r="F170" s="578" t="s">
        <v>3623</v>
      </c>
      <c r="G170" s="644" t="s">
        <v>136</v>
      </c>
      <c r="H170" s="645" t="s">
        <v>7</v>
      </c>
      <c r="I170" s="644" t="str">
        <f t="shared" si="7"/>
        <v>AQ_CAPRESP_SiffleEnrhum ; AQ_CAPRESP_SiffleEnrhum_N</v>
      </c>
      <c r="J170" s="646" t="s">
        <v>133</v>
      </c>
      <c r="K170" s="566" t="s">
        <v>7</v>
      </c>
      <c r="L170" s="566">
        <v>166</v>
      </c>
      <c r="M170" s="567">
        <v>18</v>
      </c>
      <c r="N170" s="567">
        <v>18</v>
      </c>
      <c r="O170" s="567">
        <v>23</v>
      </c>
    </row>
    <row r="171" spans="1:15" ht="23.25" thickBot="1" x14ac:dyDescent="0.25">
      <c r="A171" s="80" t="s">
        <v>6</v>
      </c>
      <c r="B171" s="620" t="str">
        <f t="shared" si="6"/>
        <v>►</v>
      </c>
      <c r="C171" s="629"/>
      <c r="D171" s="629"/>
      <c r="E171" s="565" t="s">
        <v>3359</v>
      </c>
      <c r="F171" s="565" t="s">
        <v>3624</v>
      </c>
      <c r="G171" s="644" t="s">
        <v>137</v>
      </c>
      <c r="H171" s="645" t="s">
        <v>7</v>
      </c>
      <c r="I171" s="644" t="str">
        <f t="shared" si="7"/>
        <v>AQ_CAPRESP_ReveilGenResp ; AQ_CAPRESP_ReveilGenResp_N</v>
      </c>
      <c r="J171" s="646" t="s">
        <v>133</v>
      </c>
      <c r="K171" s="650" t="s">
        <v>7</v>
      </c>
      <c r="L171" s="650">
        <v>167</v>
      </c>
      <c r="M171" s="634">
        <v>19</v>
      </c>
      <c r="N171" s="635">
        <v>19</v>
      </c>
      <c r="O171" s="634">
        <v>24</v>
      </c>
    </row>
    <row r="172" spans="1:15" ht="23.25" thickBot="1" x14ac:dyDescent="0.25">
      <c r="A172" s="80" t="s">
        <v>6</v>
      </c>
      <c r="B172" s="620" t="str">
        <f t="shared" si="6"/>
        <v>►</v>
      </c>
      <c r="C172" s="629"/>
      <c r="D172" s="629"/>
      <c r="E172" s="565" t="s">
        <v>3360</v>
      </c>
      <c r="F172" s="565" t="s">
        <v>3625</v>
      </c>
      <c r="G172" s="644" t="s">
        <v>138</v>
      </c>
      <c r="H172" s="645" t="s">
        <v>7</v>
      </c>
      <c r="I172" s="644" t="str">
        <f t="shared" si="7"/>
        <v>AQ_CAPRESP_EssoufRepos ; AQ_CAPRESP_EssoufRepos_N</v>
      </c>
      <c r="J172" s="646" t="s">
        <v>133</v>
      </c>
      <c r="K172" s="566" t="s">
        <v>7</v>
      </c>
      <c r="L172" s="566">
        <v>168</v>
      </c>
      <c r="M172" s="567">
        <v>20</v>
      </c>
      <c r="N172" s="567">
        <v>20</v>
      </c>
      <c r="O172" s="567">
        <v>25</v>
      </c>
    </row>
    <row r="173" spans="1:15" ht="23.25" thickBot="1" x14ac:dyDescent="0.25">
      <c r="A173" s="80" t="s">
        <v>6</v>
      </c>
      <c r="B173" s="620" t="str">
        <f t="shared" si="6"/>
        <v>►</v>
      </c>
      <c r="C173" s="629"/>
      <c r="D173" s="629"/>
      <c r="E173" s="565" t="s">
        <v>3361</v>
      </c>
      <c r="F173" s="565" t="s">
        <v>3626</v>
      </c>
      <c r="G173" s="644" t="s">
        <v>139</v>
      </c>
      <c r="H173" s="645" t="s">
        <v>7</v>
      </c>
      <c r="I173" s="644" t="str">
        <f t="shared" si="7"/>
        <v>AQ_CAPRESP_EssoufEff ; AQ_CAPRESP_EssoufEff_N</v>
      </c>
      <c r="J173" s="646" t="s">
        <v>133</v>
      </c>
      <c r="K173" s="650" t="s">
        <v>7</v>
      </c>
      <c r="L173" s="650">
        <v>169</v>
      </c>
      <c r="M173" s="634">
        <v>21</v>
      </c>
      <c r="N173" s="635">
        <v>21</v>
      </c>
      <c r="O173" s="634">
        <v>26</v>
      </c>
    </row>
    <row r="174" spans="1:15" ht="23.25" thickBot="1" x14ac:dyDescent="0.25">
      <c r="A174" s="80" t="s">
        <v>6</v>
      </c>
      <c r="B174" s="620" t="str">
        <f t="shared" si="6"/>
        <v>►</v>
      </c>
      <c r="C174" s="629"/>
      <c r="D174" s="629"/>
      <c r="E174" s="565" t="s">
        <v>3362</v>
      </c>
      <c r="F174" s="565" t="s">
        <v>3627</v>
      </c>
      <c r="G174" s="644" t="s">
        <v>140</v>
      </c>
      <c r="H174" s="645" t="s">
        <v>7</v>
      </c>
      <c r="I174" s="644" t="str">
        <f t="shared" si="7"/>
        <v>AQ_CAPRESP_ReveilEssouf ; AQ_CAPRESP_ReveilEssouf_N</v>
      </c>
      <c r="J174" s="646" t="s">
        <v>133</v>
      </c>
      <c r="K174" s="566" t="s">
        <v>7</v>
      </c>
      <c r="L174" s="566">
        <v>170</v>
      </c>
      <c r="M174" s="567">
        <v>22</v>
      </c>
      <c r="N174" s="567">
        <v>22</v>
      </c>
      <c r="O174" s="567">
        <v>27</v>
      </c>
    </row>
    <row r="175" spans="1:15" ht="23.25" thickBot="1" x14ac:dyDescent="0.25">
      <c r="A175" s="80" t="s">
        <v>6</v>
      </c>
      <c r="B175" s="620" t="str">
        <f t="shared" si="6"/>
        <v>►</v>
      </c>
      <c r="C175" s="629"/>
      <c r="D175" s="629"/>
      <c r="E175" s="565" t="s">
        <v>3363</v>
      </c>
      <c r="F175" s="565" t="s">
        <v>3628</v>
      </c>
      <c r="G175" s="644" t="s">
        <v>141</v>
      </c>
      <c r="H175" s="645" t="s">
        <v>7</v>
      </c>
      <c r="I175" s="644" t="str">
        <f t="shared" si="7"/>
        <v>AQ_CAPRESP_ReveilToux ; AQ_CAPRESP_ReveilToux_N</v>
      </c>
      <c r="J175" s="646" t="s">
        <v>133</v>
      </c>
      <c r="K175" s="650" t="s">
        <v>7</v>
      </c>
      <c r="L175" s="650">
        <v>171</v>
      </c>
      <c r="M175" s="634">
        <v>23</v>
      </c>
      <c r="N175" s="635">
        <v>23</v>
      </c>
      <c r="O175" s="634">
        <v>28</v>
      </c>
    </row>
    <row r="176" spans="1:15" ht="13.5" thickBot="1" x14ac:dyDescent="0.25">
      <c r="A176" s="80" t="s">
        <v>6</v>
      </c>
      <c r="B176" s="620" t="str">
        <f t="shared" si="6"/>
        <v>►</v>
      </c>
      <c r="C176" s="629"/>
      <c r="D176" s="629"/>
      <c r="E176" s="565" t="s">
        <v>3364</v>
      </c>
      <c r="F176" s="565" t="s">
        <v>3629</v>
      </c>
      <c r="G176" s="644" t="s">
        <v>142</v>
      </c>
      <c r="H176" s="645" t="s">
        <v>7</v>
      </c>
      <c r="I176" s="644" t="str">
        <f t="shared" si="7"/>
        <v>AQ_CAPRESP_TouxLeve ; AQ_CAPRESP_TouxLeve_N</v>
      </c>
      <c r="J176" s="646" t="s">
        <v>133</v>
      </c>
      <c r="K176" s="566" t="s">
        <v>7</v>
      </c>
      <c r="L176" s="566">
        <v>172</v>
      </c>
      <c r="M176" s="567">
        <v>24</v>
      </c>
      <c r="N176" s="567">
        <v>24</v>
      </c>
      <c r="O176" s="567">
        <v>29</v>
      </c>
    </row>
    <row r="177" spans="1:15" ht="13.5" thickBot="1" x14ac:dyDescent="0.25">
      <c r="A177" s="80" t="s">
        <v>17</v>
      </c>
      <c r="B177" s="620" t="str">
        <f t="shared" si="6"/>
        <v>&gt;</v>
      </c>
      <c r="C177" s="647" t="str">
        <f>IF($C$176="x","+","")</f>
        <v/>
      </c>
      <c r="D177" s="647" t="str">
        <f>IF($D$176="x","+","")</f>
        <v/>
      </c>
      <c r="E177" s="568" t="s">
        <v>3365</v>
      </c>
      <c r="F177" s="568" t="s">
        <v>3630</v>
      </c>
      <c r="G177" s="644" t="s">
        <v>143</v>
      </c>
      <c r="H177" s="645" t="s">
        <v>7</v>
      </c>
      <c r="I177" s="644" t="str">
        <f t="shared" si="7"/>
        <v>AQ_CAPRESP_TouxLeve3mois ; AQ_CAPRESP_TouxLeve3mois_N</v>
      </c>
      <c r="J177" s="646"/>
      <c r="K177" s="566"/>
      <c r="L177" s="566">
        <v>173</v>
      </c>
      <c r="M177" s="567">
        <v>24</v>
      </c>
      <c r="N177" s="567">
        <v>24</v>
      </c>
      <c r="O177" s="567">
        <v>29</v>
      </c>
    </row>
    <row r="178" spans="1:15" ht="13.5" thickBot="1" x14ac:dyDescent="0.25">
      <c r="A178" s="80" t="s">
        <v>6</v>
      </c>
      <c r="B178" s="620" t="str">
        <f t="shared" si="6"/>
        <v>►</v>
      </c>
      <c r="C178" s="643"/>
      <c r="D178" s="643"/>
      <c r="E178" s="565" t="s">
        <v>3366</v>
      </c>
      <c r="F178" s="565" t="s">
        <v>3631</v>
      </c>
      <c r="G178" s="644" t="s">
        <v>144</v>
      </c>
      <c r="H178" s="645" t="s">
        <v>7</v>
      </c>
      <c r="I178" s="644" t="str">
        <f t="shared" si="7"/>
        <v>AQ_CAPRESP_TouxHab ; AQ_CAPRESP_TouxHab_N</v>
      </c>
      <c r="J178" s="646" t="s">
        <v>133</v>
      </c>
      <c r="K178" s="650" t="s">
        <v>7</v>
      </c>
      <c r="L178" s="650">
        <v>174</v>
      </c>
      <c r="M178" s="634">
        <v>25</v>
      </c>
      <c r="N178" s="635">
        <v>25</v>
      </c>
      <c r="O178" s="634">
        <v>30</v>
      </c>
    </row>
    <row r="179" spans="1:15" ht="13.5" thickBot="1" x14ac:dyDescent="0.25">
      <c r="A179" s="80" t="s">
        <v>17</v>
      </c>
      <c r="B179" s="620" t="str">
        <f t="shared" si="6"/>
        <v>&gt;</v>
      </c>
      <c r="C179" s="647" t="str">
        <f>IF($C$178="x","+","")</f>
        <v/>
      </c>
      <c r="D179" s="647" t="str">
        <f>IF($D$178="x","+","")</f>
        <v/>
      </c>
      <c r="E179" s="568" t="s">
        <v>3367</v>
      </c>
      <c r="F179" s="568" t="s">
        <v>3632</v>
      </c>
      <c r="G179" s="644" t="s">
        <v>145</v>
      </c>
      <c r="H179" s="645" t="s">
        <v>7</v>
      </c>
      <c r="I179" s="644" t="str">
        <f t="shared" si="7"/>
        <v>AQ_CAPRESP_TouxHab3mois ; AQ_CAPRESP_TouxHab3mois_N</v>
      </c>
      <c r="J179" s="646" t="s">
        <v>133</v>
      </c>
      <c r="K179" s="671"/>
      <c r="L179" s="671">
        <v>175</v>
      </c>
      <c r="M179" s="634">
        <v>25</v>
      </c>
      <c r="N179" s="635">
        <v>25</v>
      </c>
      <c r="O179" s="634">
        <v>30</v>
      </c>
    </row>
    <row r="180" spans="1:15" ht="23.25" hidden="1" thickBot="1" x14ac:dyDescent="0.25">
      <c r="A180" s="80" t="s">
        <v>6</v>
      </c>
      <c r="B180" s="620" t="str">
        <f t="shared" si="6"/>
        <v>►</v>
      </c>
      <c r="C180" s="420" t="s">
        <v>4896</v>
      </c>
      <c r="D180" s="420" t="s">
        <v>4896</v>
      </c>
      <c r="E180" s="165" t="s">
        <v>3368</v>
      </c>
      <c r="F180" s="579" t="s">
        <v>3633</v>
      </c>
      <c r="G180" s="644" t="s">
        <v>145</v>
      </c>
      <c r="H180" s="645" t="s">
        <v>7</v>
      </c>
      <c r="I180" s="644" t="str">
        <f t="shared" si="7"/>
        <v>AQ_CAPRESP_TouxHab3mois ; AQ_CAPRESP_TouxHab3mois_N</v>
      </c>
      <c r="J180" s="675"/>
      <c r="K180" s="671" t="s">
        <v>7</v>
      </c>
      <c r="L180" s="671">
        <v>176</v>
      </c>
      <c r="M180" s="567"/>
      <c r="N180" s="676"/>
      <c r="O180" s="567"/>
    </row>
    <row r="181" spans="1:15" ht="23.25" thickBot="1" x14ac:dyDescent="0.25">
      <c r="A181" s="80" t="s">
        <v>6</v>
      </c>
      <c r="B181" s="620" t="str">
        <f t="shared" si="6"/>
        <v>►</v>
      </c>
      <c r="C181" s="643"/>
      <c r="D181" s="643"/>
      <c r="E181" s="565" t="s">
        <v>3369</v>
      </c>
      <c r="F181" s="565" t="s">
        <v>3634</v>
      </c>
      <c r="G181" s="644" t="s">
        <v>2828</v>
      </c>
      <c r="H181" s="645" t="s">
        <v>7</v>
      </c>
      <c r="I181" s="644" t="str">
        <f t="shared" si="7"/>
        <v>AQ_CAPRESP_CrachLev ; AQ_CAPRESP_CrachLev_N</v>
      </c>
      <c r="J181" s="646" t="s">
        <v>133</v>
      </c>
      <c r="K181" s="566" t="s">
        <v>7</v>
      </c>
      <c r="L181" s="566">
        <v>177</v>
      </c>
      <c r="M181" s="567">
        <v>26</v>
      </c>
      <c r="N181" s="567">
        <v>26</v>
      </c>
      <c r="O181" s="567">
        <v>31</v>
      </c>
    </row>
    <row r="182" spans="1:15" ht="13.5" thickBot="1" x14ac:dyDescent="0.25">
      <c r="A182" s="80" t="s">
        <v>17</v>
      </c>
      <c r="B182" s="620" t="str">
        <f t="shared" si="6"/>
        <v>&gt;</v>
      </c>
      <c r="C182" s="647" t="str">
        <f>IF($C$181="x","+","")</f>
        <v/>
      </c>
      <c r="D182" s="647" t="str">
        <f>IF($D$181="x","+","")</f>
        <v/>
      </c>
      <c r="E182" s="568" t="s">
        <v>3370</v>
      </c>
      <c r="F182" s="568" t="s">
        <v>3635</v>
      </c>
      <c r="G182" s="644" t="s">
        <v>2829</v>
      </c>
      <c r="H182" s="645" t="s">
        <v>7</v>
      </c>
      <c r="I182" s="644" t="str">
        <f t="shared" si="7"/>
        <v>AQ_CAPRESP_CrachLev3mois ; AQ_CAPRESP_CrachLev3mois_N</v>
      </c>
      <c r="J182" s="646"/>
      <c r="K182" s="566"/>
      <c r="L182" s="566">
        <v>178</v>
      </c>
      <c r="M182" s="567">
        <v>26</v>
      </c>
      <c r="N182" s="567">
        <v>26</v>
      </c>
      <c r="O182" s="567">
        <v>31</v>
      </c>
    </row>
    <row r="183" spans="1:15" ht="23.25" thickBot="1" x14ac:dyDescent="0.25">
      <c r="A183" s="80" t="s">
        <v>6</v>
      </c>
      <c r="B183" s="620" t="str">
        <f t="shared" si="6"/>
        <v>►</v>
      </c>
      <c r="C183" s="643"/>
      <c r="D183" s="643"/>
      <c r="E183" s="162" t="s">
        <v>3371</v>
      </c>
      <c r="F183" s="162" t="s">
        <v>3636</v>
      </c>
      <c r="G183" s="644" t="s">
        <v>2830</v>
      </c>
      <c r="H183" s="645" t="s">
        <v>7</v>
      </c>
      <c r="I183" s="644" t="str">
        <f t="shared" si="7"/>
        <v>AQ_CAPRESP_CrachHab ; AQ_CAPRESP_CrachHab_N</v>
      </c>
      <c r="J183" s="646" t="s">
        <v>133</v>
      </c>
      <c r="K183" s="650" t="s">
        <v>7</v>
      </c>
      <c r="L183" s="650">
        <v>179</v>
      </c>
      <c r="M183" s="634">
        <v>27</v>
      </c>
      <c r="N183" s="635">
        <v>27</v>
      </c>
      <c r="O183" s="634">
        <v>32</v>
      </c>
    </row>
    <row r="184" spans="1:15" ht="13.5" thickBot="1" x14ac:dyDescent="0.25">
      <c r="A184" s="80" t="s">
        <v>17</v>
      </c>
      <c r="B184" s="620" t="str">
        <f t="shared" si="6"/>
        <v>&gt;</v>
      </c>
      <c r="C184" s="647" t="str">
        <f>IF($C$183="x","+","")</f>
        <v/>
      </c>
      <c r="D184" s="647" t="str">
        <f>IF($D$183="x","+","")</f>
        <v/>
      </c>
      <c r="E184" s="568" t="s">
        <v>3372</v>
      </c>
      <c r="F184" s="568" t="s">
        <v>3637</v>
      </c>
      <c r="G184" s="644" t="s">
        <v>146</v>
      </c>
      <c r="H184" s="645" t="s">
        <v>7</v>
      </c>
      <c r="I184" s="644" t="str">
        <f t="shared" si="7"/>
        <v>AQ_CAPRESP_CrachHab3mois ; AQ_CAPRESP_CrachHab3mois_N</v>
      </c>
      <c r="J184" s="646" t="s">
        <v>133</v>
      </c>
      <c r="K184" s="650"/>
      <c r="L184" s="650">
        <v>180</v>
      </c>
      <c r="M184" s="634">
        <v>27</v>
      </c>
      <c r="N184" s="635">
        <v>27</v>
      </c>
      <c r="O184" s="634">
        <v>32</v>
      </c>
    </row>
    <row r="185" spans="1:15" customFormat="1" ht="23.25" hidden="1" thickBot="1" x14ac:dyDescent="0.25">
      <c r="A185" s="80" t="s">
        <v>6</v>
      </c>
      <c r="B185" s="468" t="str">
        <f t="shared" si="6"/>
        <v>►</v>
      </c>
      <c r="C185" s="420" t="s">
        <v>4896</v>
      </c>
      <c r="D185" s="420" t="s">
        <v>4896</v>
      </c>
      <c r="E185" s="119" t="s">
        <v>3373</v>
      </c>
      <c r="F185" s="103" t="s">
        <v>3638</v>
      </c>
      <c r="G185" s="127" t="s">
        <v>146</v>
      </c>
      <c r="H185" s="128" t="s">
        <v>7</v>
      </c>
      <c r="I185" s="127" t="str">
        <f t="shared" si="7"/>
        <v>AQ_CAPRESP_CrachHab3mois ; AQ_CAPRESP_CrachHab3mois_N</v>
      </c>
      <c r="J185" s="129"/>
      <c r="K185" s="175" t="s">
        <v>7</v>
      </c>
      <c r="L185" s="175">
        <v>181</v>
      </c>
      <c r="M185" s="190"/>
      <c r="N185" s="189"/>
      <c r="O185" s="190"/>
    </row>
    <row r="186" spans="1:15" ht="23.25" thickBot="1" x14ac:dyDescent="0.25">
      <c r="A186" s="80" t="s">
        <v>6</v>
      </c>
      <c r="B186" s="620" t="str">
        <f t="shared" si="6"/>
        <v>►</v>
      </c>
      <c r="C186" s="643"/>
      <c r="D186" s="643"/>
      <c r="E186" s="162" t="s">
        <v>4918</v>
      </c>
      <c r="F186" s="162" t="s">
        <v>3639</v>
      </c>
      <c r="G186" s="644" t="s">
        <v>147</v>
      </c>
      <c r="H186" s="645" t="s">
        <v>7</v>
      </c>
      <c r="I186" s="644" t="str">
        <f t="shared" si="7"/>
        <v>AQ_CAPRESP_EssoufMarVit ; AQ_CAPRESP_EssoufMarVit_N</v>
      </c>
      <c r="J186" s="646" t="s">
        <v>133</v>
      </c>
      <c r="K186" s="566" t="s">
        <v>7</v>
      </c>
      <c r="L186" s="566">
        <v>182</v>
      </c>
      <c r="M186" s="567">
        <v>28</v>
      </c>
      <c r="N186" s="567">
        <v>28</v>
      </c>
      <c r="O186" s="567">
        <v>33</v>
      </c>
    </row>
    <row r="187" spans="1:15" ht="23.25" thickBot="1" x14ac:dyDescent="0.25">
      <c r="A187" s="80" t="s">
        <v>17</v>
      </c>
      <c r="B187" s="620" t="str">
        <f t="shared" si="6"/>
        <v>&gt;</v>
      </c>
      <c r="C187" s="647" t="str">
        <f>IF($C$186="x","+","")</f>
        <v/>
      </c>
      <c r="D187" s="647" t="str">
        <f>IF($D$186="x","+","")</f>
        <v/>
      </c>
      <c r="E187" s="568" t="s">
        <v>4919</v>
      </c>
      <c r="F187" s="568" t="s">
        <v>3640</v>
      </c>
      <c r="G187" s="644" t="s">
        <v>148</v>
      </c>
      <c r="H187" s="645" t="s">
        <v>7</v>
      </c>
      <c r="I187" s="644" t="str">
        <f t="shared" si="7"/>
        <v>AQ_CAPRESP_EssoufMarVitAge ; AQ_CAPRESP_EssoufMarVitAge_N</v>
      </c>
      <c r="J187" s="646" t="s">
        <v>133</v>
      </c>
      <c r="K187" s="566" t="s">
        <v>7</v>
      </c>
      <c r="L187" s="566">
        <v>183</v>
      </c>
      <c r="M187" s="567">
        <v>28</v>
      </c>
      <c r="N187" s="567">
        <v>28</v>
      </c>
      <c r="O187" s="567">
        <v>33</v>
      </c>
    </row>
    <row r="188" spans="1:15" ht="23.25" thickBot="1" x14ac:dyDescent="0.25">
      <c r="A188" s="80" t="s">
        <v>149</v>
      </c>
      <c r="B188" s="620" t="str">
        <f t="shared" si="6"/>
        <v>&gt;</v>
      </c>
      <c r="C188" s="647" t="str">
        <f>IF($C$186="x","+","")</f>
        <v/>
      </c>
      <c r="D188" s="647" t="str">
        <f>IF($D$186="x","+","")</f>
        <v/>
      </c>
      <c r="E188" s="580" t="s">
        <v>3374</v>
      </c>
      <c r="F188" s="568" t="s">
        <v>3641</v>
      </c>
      <c r="G188" s="644" t="s">
        <v>150</v>
      </c>
      <c r="H188" s="645" t="s">
        <v>7</v>
      </c>
      <c r="I188" s="644" t="str">
        <f t="shared" si="7"/>
        <v>AQ_CAPRESP_EssoufMarVitArr ; AQ_CAPRESP_EssoufMarVitArr_N</v>
      </c>
      <c r="J188" s="646" t="s">
        <v>133</v>
      </c>
      <c r="K188" s="566" t="s">
        <v>7</v>
      </c>
      <c r="L188" s="566">
        <v>184</v>
      </c>
      <c r="M188" s="567">
        <v>28</v>
      </c>
      <c r="N188" s="567">
        <v>28</v>
      </c>
      <c r="O188" s="567">
        <v>33</v>
      </c>
    </row>
    <row r="189" spans="1:15" ht="13.5" thickBot="1" x14ac:dyDescent="0.25">
      <c r="A189" s="80" t="s">
        <v>6</v>
      </c>
      <c r="B189" s="620" t="str">
        <f t="shared" si="6"/>
        <v>►</v>
      </c>
      <c r="C189" s="629"/>
      <c r="D189" s="629"/>
      <c r="E189" s="162" t="s">
        <v>3375</v>
      </c>
      <c r="F189" s="162" t="s">
        <v>3642</v>
      </c>
      <c r="G189" s="644" t="s">
        <v>151</v>
      </c>
      <c r="H189" s="645" t="s">
        <v>7</v>
      </c>
      <c r="I189" s="644" t="str">
        <f t="shared" si="7"/>
        <v>AQ_CAPRESP_Etouf ; AQ_CAPRESP_Etouf_N</v>
      </c>
      <c r="J189" s="646"/>
      <c r="K189" s="650"/>
      <c r="L189" s="650">
        <v>185</v>
      </c>
      <c r="M189" s="634"/>
      <c r="N189" s="635"/>
      <c r="O189" s="634">
        <v>34</v>
      </c>
    </row>
    <row r="190" spans="1:15" ht="13.5" thickBot="1" x14ac:dyDescent="0.25">
      <c r="A190" s="80" t="s">
        <v>6</v>
      </c>
      <c r="B190" s="620" t="str">
        <f t="shared" si="6"/>
        <v>►</v>
      </c>
      <c r="C190" s="629"/>
      <c r="D190" s="629"/>
      <c r="E190" s="162" t="s">
        <v>3376</v>
      </c>
      <c r="F190" s="162" t="s">
        <v>3643</v>
      </c>
      <c r="G190" s="644" t="s">
        <v>152</v>
      </c>
      <c r="H190" s="645" t="s">
        <v>7</v>
      </c>
      <c r="I190" s="644" t="str">
        <f t="shared" si="7"/>
        <v>AQ_CAPRESP_Asthme ; AQ_CAPRESP_Asthme_N</v>
      </c>
      <c r="J190" s="646" t="s">
        <v>133</v>
      </c>
      <c r="K190" s="566"/>
      <c r="L190" s="566">
        <v>186</v>
      </c>
      <c r="M190" s="567">
        <v>29</v>
      </c>
      <c r="N190" s="567">
        <v>29</v>
      </c>
      <c r="O190" s="567">
        <v>35</v>
      </c>
    </row>
    <row r="191" spans="1:15" ht="23.25" thickBot="1" x14ac:dyDescent="0.25">
      <c r="A191" s="80" t="s">
        <v>17</v>
      </c>
      <c r="B191" s="620" t="str">
        <f t="shared" si="6"/>
        <v>&gt;</v>
      </c>
      <c r="C191" s="647" t="str">
        <f>IF($C$190="x","+","")</f>
        <v/>
      </c>
      <c r="D191" s="647" t="str">
        <f>IF($D$190="x","+","")</f>
        <v/>
      </c>
      <c r="E191" s="578" t="s">
        <v>3881</v>
      </c>
      <c r="F191" s="581" t="s">
        <v>3900</v>
      </c>
      <c r="G191" s="644" t="s">
        <v>153</v>
      </c>
      <c r="H191" s="645" t="s">
        <v>7</v>
      </c>
      <c r="I191" s="644" t="str">
        <f t="shared" si="7"/>
        <v>AQ_CAPRESP_AsthConfMed ; AQ_CAPRESP_AsthConfMed_N</v>
      </c>
      <c r="J191" s="646" t="s">
        <v>133</v>
      </c>
      <c r="K191" s="566"/>
      <c r="L191" s="566">
        <v>187</v>
      </c>
      <c r="M191" s="567">
        <v>29</v>
      </c>
      <c r="N191" s="567">
        <v>29</v>
      </c>
      <c r="O191" s="567">
        <v>35</v>
      </c>
    </row>
    <row r="192" spans="1:15" ht="13.5" thickBot="1" x14ac:dyDescent="0.25">
      <c r="A192" s="80" t="s">
        <v>17</v>
      </c>
      <c r="B192" s="620" t="str">
        <f t="shared" si="6"/>
        <v>&gt;</v>
      </c>
      <c r="C192" s="647" t="str">
        <f>IF($C$190="x","+","")</f>
        <v/>
      </c>
      <c r="D192" s="647" t="str">
        <f>IF($D$190="x","+","")</f>
        <v/>
      </c>
      <c r="E192" s="578" t="s">
        <v>4909</v>
      </c>
      <c r="F192" s="582" t="s">
        <v>3644</v>
      </c>
      <c r="G192" s="644" t="s">
        <v>154</v>
      </c>
      <c r="H192" s="645" t="s">
        <v>7</v>
      </c>
      <c r="I192" s="644" t="str">
        <f t="shared" si="7"/>
        <v>AQ_CAPRESP_AsthAgePrem ; AQ_CAPRESP_AsthAgePrem_N</v>
      </c>
      <c r="J192" s="646" t="s">
        <v>133</v>
      </c>
      <c r="K192" s="566" t="s">
        <v>7</v>
      </c>
      <c r="L192" s="566">
        <v>188</v>
      </c>
      <c r="M192" s="567">
        <v>29</v>
      </c>
      <c r="N192" s="567">
        <v>29</v>
      </c>
      <c r="O192" s="567">
        <v>35</v>
      </c>
    </row>
    <row r="193" spans="1:15" ht="13.5" thickBot="1" x14ac:dyDescent="0.25">
      <c r="A193" s="80" t="s">
        <v>17</v>
      </c>
      <c r="B193" s="620" t="str">
        <f t="shared" si="6"/>
        <v>&gt;</v>
      </c>
      <c r="C193" s="647" t="str">
        <f>IF($C$190="x","+","")</f>
        <v/>
      </c>
      <c r="D193" s="647" t="str">
        <f>IF($D$190="x","+","")</f>
        <v/>
      </c>
      <c r="E193" s="578" t="s">
        <v>4910</v>
      </c>
      <c r="F193" s="582" t="s">
        <v>3645</v>
      </c>
      <c r="G193" s="644" t="s">
        <v>155</v>
      </c>
      <c r="H193" s="645" t="s">
        <v>7</v>
      </c>
      <c r="I193" s="644" t="str">
        <f t="shared" si="7"/>
        <v>AQ_CAPRESP_AsthAgeDern ; AQ_CAPRESP_AsthAgeDern_N</v>
      </c>
      <c r="J193" s="646" t="s">
        <v>133</v>
      </c>
      <c r="K193" s="566" t="s">
        <v>7</v>
      </c>
      <c r="L193" s="566">
        <v>189</v>
      </c>
      <c r="M193" s="567">
        <v>29</v>
      </c>
      <c r="N193" s="567">
        <v>29</v>
      </c>
      <c r="O193" s="567">
        <v>35</v>
      </c>
    </row>
    <row r="194" spans="1:15" ht="13.5" thickBot="1" x14ac:dyDescent="0.25">
      <c r="A194" s="80" t="s">
        <v>17</v>
      </c>
      <c r="B194" s="620" t="str">
        <f t="shared" si="6"/>
        <v>&gt;</v>
      </c>
      <c r="C194" s="647" t="str">
        <f>IF($C$190="x","+","")</f>
        <v/>
      </c>
      <c r="D194" s="647" t="str">
        <f>IF($D$190="x","+","")</f>
        <v/>
      </c>
      <c r="E194" s="578" t="s">
        <v>3377</v>
      </c>
      <c r="F194" s="582" t="s">
        <v>3646</v>
      </c>
      <c r="G194" s="644" t="s">
        <v>156</v>
      </c>
      <c r="H194" s="645" t="s">
        <v>7</v>
      </c>
      <c r="I194" s="644" t="str">
        <f t="shared" si="7"/>
        <v>AQ_CAPRESP_Asth12m ; AQ_CAPRESP_Asth12m_N</v>
      </c>
      <c r="J194" s="646" t="s">
        <v>133</v>
      </c>
      <c r="K194" s="566" t="s">
        <v>7</v>
      </c>
      <c r="L194" s="566">
        <v>190</v>
      </c>
      <c r="M194" s="567">
        <v>29</v>
      </c>
      <c r="N194" s="567">
        <v>29</v>
      </c>
      <c r="O194" s="567">
        <v>35</v>
      </c>
    </row>
    <row r="195" spans="1:15" ht="23.25" thickBot="1" x14ac:dyDescent="0.25">
      <c r="A195" s="80" t="s">
        <v>17</v>
      </c>
      <c r="B195" s="620" t="str">
        <f t="shared" ref="B195:B258" si="8">IF(ISERROR(LOOKUP(A195,TABLE,SIGNE)),"",(LOOKUP(A195,TABLE,SIGNE)))</f>
        <v>&gt;</v>
      </c>
      <c r="C195" s="647" t="str">
        <f>IF($C$190="x","+","")</f>
        <v/>
      </c>
      <c r="D195" s="647" t="str">
        <f>IF($D$190="x","+","")</f>
        <v/>
      </c>
      <c r="E195" s="578" t="s">
        <v>3378</v>
      </c>
      <c r="F195" s="582" t="s">
        <v>3647</v>
      </c>
      <c r="G195" s="644" t="s">
        <v>157</v>
      </c>
      <c r="H195" s="645" t="s">
        <v>7</v>
      </c>
      <c r="I195" s="644" t="str">
        <f t="shared" si="7"/>
        <v>AQ_CAPRESP_AsthMedoc ; AQ_CAPRESP_AsthMedoc_N</v>
      </c>
      <c r="J195" s="646" t="s">
        <v>133</v>
      </c>
      <c r="K195" s="566" t="s">
        <v>7</v>
      </c>
      <c r="L195" s="566">
        <v>191</v>
      </c>
      <c r="M195" s="567">
        <v>29</v>
      </c>
      <c r="N195" s="567">
        <v>29</v>
      </c>
      <c r="O195" s="567">
        <v>35</v>
      </c>
    </row>
    <row r="196" spans="1:15" ht="23.25" thickBot="1" x14ac:dyDescent="0.25">
      <c r="A196" s="80" t="s">
        <v>6</v>
      </c>
      <c r="B196" s="620" t="str">
        <f t="shared" si="8"/>
        <v>►</v>
      </c>
      <c r="C196" s="643"/>
      <c r="D196" s="643"/>
      <c r="E196" s="162" t="s">
        <v>3379</v>
      </c>
      <c r="F196" s="162" t="s">
        <v>3648</v>
      </c>
      <c r="G196" s="644" t="s">
        <v>158</v>
      </c>
      <c r="H196" s="645" t="s">
        <v>7</v>
      </c>
      <c r="I196" s="644" t="str">
        <f t="shared" si="7"/>
        <v>AQ_CAPRESP_AllergNasal ; AQ_CAPRESP_AllergNasal_N</v>
      </c>
      <c r="J196" s="646" t="s">
        <v>133</v>
      </c>
      <c r="K196" s="650"/>
      <c r="L196" s="650">
        <v>192</v>
      </c>
      <c r="M196" s="634">
        <v>30</v>
      </c>
      <c r="N196" s="635">
        <v>30</v>
      </c>
      <c r="O196" s="634">
        <v>36</v>
      </c>
    </row>
    <row r="197" spans="1:15" ht="23.25" thickBot="1" x14ac:dyDescent="0.25">
      <c r="A197" s="80" t="s">
        <v>6</v>
      </c>
      <c r="B197" s="620" t="str">
        <f t="shared" si="8"/>
        <v>►</v>
      </c>
      <c r="C197" s="643"/>
      <c r="D197" s="643"/>
      <c r="E197" s="162" t="s">
        <v>3380</v>
      </c>
      <c r="F197" s="162" t="s">
        <v>3649</v>
      </c>
      <c r="G197" s="644" t="s">
        <v>159</v>
      </c>
      <c r="H197" s="645" t="s">
        <v>7</v>
      </c>
      <c r="I197" s="644" t="str">
        <f t="shared" si="7"/>
        <v>AQ_CAPRESP_PbNez ; AQ_CAPRESP_PbNez_N</v>
      </c>
      <c r="J197" s="646" t="s">
        <v>133</v>
      </c>
      <c r="K197" s="566"/>
      <c r="L197" s="566">
        <v>193</v>
      </c>
      <c r="M197" s="567">
        <v>31</v>
      </c>
      <c r="N197" s="567">
        <v>31</v>
      </c>
      <c r="O197" s="567">
        <v>37</v>
      </c>
    </row>
    <row r="198" spans="1:15" ht="23.25" thickBot="1" x14ac:dyDescent="0.25">
      <c r="A198" s="80" t="s">
        <v>17</v>
      </c>
      <c r="B198" s="620" t="str">
        <f t="shared" si="8"/>
        <v>&gt;</v>
      </c>
      <c r="C198" s="647" t="str">
        <f>IF($C$197="x","+","")</f>
        <v/>
      </c>
      <c r="D198" s="647" t="str">
        <f>IF($D$197="x","+","")</f>
        <v/>
      </c>
      <c r="E198" s="583" t="s">
        <v>3882</v>
      </c>
      <c r="F198" s="581" t="s">
        <v>3901</v>
      </c>
      <c r="G198" s="644" t="s">
        <v>160</v>
      </c>
      <c r="H198" s="645" t="s">
        <v>7</v>
      </c>
      <c r="I198" s="644" t="str">
        <f>IF(G198&lt;&gt;"",IF(H198&lt;&gt;"",G198&amp;" ; "&amp;IFERROR(IF(SEARCH(" ; ",G198)&gt;0,SUBSTITUTE(G198," ; ","_N ; ")&amp;"_N"),IFERROR(IF(SEARCH(" ;",G198)&gt;0,SUBSTITUTE(G198," ;","_N  ; ")&amp;"_N"),IFERROR(IF(SEARCH(";",G198)&gt;0,SUBSTITUTE(G198,";","_N  ; ")&amp;"_N"),G198&amp;"_N"))),G198),"")</f>
        <v>AQ_CAPRESP_PbNezYeux ; AQ_CAPRESP_PbNezYeux_N</v>
      </c>
      <c r="J198" s="646" t="s">
        <v>133</v>
      </c>
      <c r="K198" s="566"/>
      <c r="L198" s="566">
        <v>194</v>
      </c>
      <c r="M198" s="567">
        <v>31</v>
      </c>
      <c r="N198" s="567">
        <v>31</v>
      </c>
      <c r="O198" s="567">
        <v>37</v>
      </c>
    </row>
    <row r="199" spans="1:15" ht="13.5" thickBot="1" x14ac:dyDescent="0.25">
      <c r="A199" s="80" t="s">
        <v>17</v>
      </c>
      <c r="B199" s="620" t="str">
        <f t="shared" si="8"/>
        <v>&gt;</v>
      </c>
      <c r="C199" s="647" t="str">
        <f>IF($C$197="x","+","")</f>
        <v/>
      </c>
      <c r="D199" s="647" t="str">
        <f>IF($D$197="x","+","")</f>
        <v/>
      </c>
      <c r="E199" s="578" t="s">
        <v>3381</v>
      </c>
      <c r="F199" s="582" t="s">
        <v>3650</v>
      </c>
      <c r="G199" s="644" t="s">
        <v>161</v>
      </c>
      <c r="H199" s="645" t="s">
        <v>7</v>
      </c>
      <c r="I199" s="644" t="str">
        <f t="shared" ref="I199:I262" si="9">IF(G199&lt;&gt;"",IF(H199&lt;&gt;"",G199&amp;" ; "&amp;IFERROR(IF(SEARCH(" ; ",G199)&gt;0,SUBSTITUTE(G199," ; ","_N ; ")&amp;"_N"),IFERROR(IF(SEARCH(" ;",G199)&gt;0,SUBSTITUTE(G199," ;","_N  ; ")&amp;"_N"),IFERROR(IF(SEARCH(";",G199)&gt;0,SUBSTITUTE(G199,";","_N  ; ")&amp;"_N"),G199&amp;"_N"))),G199),"")</f>
        <v>AQ_CAPRESP_PbNez12m ; AQ_CAPRESP_PbNez12m_N</v>
      </c>
      <c r="J199" s="646" t="s">
        <v>133</v>
      </c>
      <c r="K199" s="566"/>
      <c r="L199" s="566">
        <v>195</v>
      </c>
      <c r="M199" s="567">
        <v>31</v>
      </c>
      <c r="N199" s="567">
        <v>31</v>
      </c>
      <c r="O199" s="567">
        <v>37</v>
      </c>
    </row>
    <row r="200" spans="1:15" ht="16.5" thickBot="1" x14ac:dyDescent="0.25">
      <c r="A200" s="440" t="s">
        <v>10</v>
      </c>
      <c r="B200" s="620" t="str">
        <f t="shared" si="8"/>
        <v>◄►</v>
      </c>
      <c r="C200" s="621"/>
      <c r="D200" s="621"/>
      <c r="E200" s="419" t="s">
        <v>162</v>
      </c>
      <c r="F200" s="677" t="s">
        <v>162</v>
      </c>
      <c r="G200" s="664"/>
      <c r="H200" s="665"/>
      <c r="I200" s="664" t="str">
        <f t="shared" si="9"/>
        <v/>
      </c>
      <c r="J200" s="666"/>
      <c r="K200" s="678" t="s">
        <v>7</v>
      </c>
      <c r="L200" s="678">
        <v>196</v>
      </c>
      <c r="M200" s="668"/>
      <c r="N200" s="669"/>
      <c r="O200" s="668"/>
    </row>
    <row r="201" spans="1:15" customFormat="1" ht="24" hidden="1" thickBot="1" x14ac:dyDescent="0.25">
      <c r="A201" s="80" t="s">
        <v>6</v>
      </c>
      <c r="B201" s="468" t="str">
        <f t="shared" si="8"/>
        <v>►</v>
      </c>
      <c r="C201" s="420" t="s">
        <v>4896</v>
      </c>
      <c r="D201" s="420" t="s">
        <v>4896</v>
      </c>
      <c r="E201" s="156" t="s">
        <v>3382</v>
      </c>
      <c r="F201" s="100" t="s">
        <v>3651</v>
      </c>
      <c r="G201" s="113" t="s">
        <v>163</v>
      </c>
      <c r="H201" s="114" t="s">
        <v>7</v>
      </c>
      <c r="I201" s="113" t="str">
        <f t="shared" si="9"/>
        <v>AQ_DIABETE_ConfMed ; AQ_DIABETE_ConfMed_N</v>
      </c>
      <c r="J201" s="115" t="s">
        <v>2144</v>
      </c>
      <c r="K201" s="116" t="s">
        <v>7</v>
      </c>
      <c r="L201" s="116">
        <v>197</v>
      </c>
      <c r="M201" s="185"/>
      <c r="N201" s="186"/>
      <c r="O201" s="185"/>
    </row>
    <row r="202" spans="1:15" customFormat="1" ht="23.25" hidden="1" thickBot="1" x14ac:dyDescent="0.25">
      <c r="A202" s="80" t="s">
        <v>164</v>
      </c>
      <c r="B202" s="468" t="str">
        <f t="shared" si="8"/>
        <v>&gt;</v>
      </c>
      <c r="C202" s="420" t="s">
        <v>4896</v>
      </c>
      <c r="D202" s="420" t="s">
        <v>4896</v>
      </c>
      <c r="E202" s="160" t="s">
        <v>3383</v>
      </c>
      <c r="F202" s="105" t="s">
        <v>3652</v>
      </c>
      <c r="G202" s="113" t="s">
        <v>165</v>
      </c>
      <c r="H202" s="114" t="s">
        <v>7</v>
      </c>
      <c r="I202" s="113" t="str">
        <f t="shared" si="9"/>
        <v>AQ_DIABETE_Age ; AQ_DIABETE_Age_N</v>
      </c>
      <c r="J202" s="115" t="s">
        <v>2144</v>
      </c>
      <c r="K202" s="116" t="s">
        <v>7</v>
      </c>
      <c r="L202" s="116">
        <v>198</v>
      </c>
      <c r="M202" s="185"/>
      <c r="N202" s="186"/>
      <c r="O202" s="185"/>
    </row>
    <row r="203" spans="1:15" ht="13.5" thickBot="1" x14ac:dyDescent="0.25">
      <c r="A203" s="80" t="s">
        <v>6</v>
      </c>
      <c r="B203" s="620" t="str">
        <f t="shared" si="8"/>
        <v>►</v>
      </c>
      <c r="C203" s="643"/>
      <c r="D203" s="643"/>
      <c r="E203" s="562" t="s">
        <v>4883</v>
      </c>
      <c r="F203" s="562" t="s">
        <v>4860</v>
      </c>
      <c r="G203" s="630" t="s">
        <v>2923</v>
      </c>
      <c r="H203" s="631"/>
      <c r="I203" s="630" t="str">
        <f t="shared" si="9"/>
        <v xml:space="preserve">AQ_DIABETE_ConfMedHorsGesta_i </v>
      </c>
      <c r="J203" s="632" t="s">
        <v>2144</v>
      </c>
      <c r="K203" s="563"/>
      <c r="L203" s="563">
        <v>199</v>
      </c>
      <c r="M203" s="564" t="s">
        <v>7</v>
      </c>
      <c r="N203" s="564" t="s">
        <v>7</v>
      </c>
      <c r="O203" s="564" t="s">
        <v>7</v>
      </c>
    </row>
    <row r="204" spans="1:15" ht="23.25" thickBot="1" x14ac:dyDescent="0.25">
      <c r="A204" s="80" t="s">
        <v>6</v>
      </c>
      <c r="B204" s="620" t="str">
        <f t="shared" si="8"/>
        <v>►</v>
      </c>
      <c r="C204" s="629"/>
      <c r="D204" s="629"/>
      <c r="E204" s="162" t="s">
        <v>3384</v>
      </c>
      <c r="F204" s="162" t="s">
        <v>3653</v>
      </c>
      <c r="G204" s="630" t="s">
        <v>163</v>
      </c>
      <c r="H204" s="631" t="s">
        <v>7</v>
      </c>
      <c r="I204" s="630" t="str">
        <f t="shared" si="9"/>
        <v>AQ_DIABETE_ConfMed ; AQ_DIABETE_ConfMed_N</v>
      </c>
      <c r="J204" s="632" t="s">
        <v>2144</v>
      </c>
      <c r="K204" s="633"/>
      <c r="L204" s="633">
        <v>200</v>
      </c>
      <c r="M204" s="634">
        <v>32</v>
      </c>
      <c r="N204" s="635">
        <v>32</v>
      </c>
      <c r="O204" s="634"/>
    </row>
    <row r="205" spans="1:15" ht="13.5" thickBot="1" x14ac:dyDescent="0.25">
      <c r="A205" s="80" t="s">
        <v>17</v>
      </c>
      <c r="B205" s="620" t="str">
        <f t="shared" si="8"/>
        <v>&gt;</v>
      </c>
      <c r="C205" s="647" t="str">
        <f>IF($C$204="x","+","")</f>
        <v/>
      </c>
      <c r="D205" s="647" t="str">
        <f>IF($D$204="x","+","")</f>
        <v/>
      </c>
      <c r="E205" s="568" t="s">
        <v>3385</v>
      </c>
      <c r="F205" s="584" t="s">
        <v>3654</v>
      </c>
      <c r="G205" s="644" t="s">
        <v>166</v>
      </c>
      <c r="H205" s="645" t="s">
        <v>7</v>
      </c>
      <c r="I205" s="644" t="str">
        <f t="shared" si="9"/>
        <v>AQ_DIABETE_ConfMedGross ; AQ_DIABETE_ConfMedGross_N</v>
      </c>
      <c r="J205" s="646" t="s">
        <v>2144</v>
      </c>
      <c r="K205" s="650"/>
      <c r="L205" s="650">
        <v>201</v>
      </c>
      <c r="M205" s="634">
        <v>32</v>
      </c>
      <c r="N205" s="635">
        <v>32</v>
      </c>
      <c r="O205" s="634"/>
    </row>
    <row r="206" spans="1:15" ht="45.75" thickBot="1" x14ac:dyDescent="0.25">
      <c r="A206" s="80" t="s">
        <v>6</v>
      </c>
      <c r="B206" s="620" t="str">
        <f t="shared" si="8"/>
        <v>►</v>
      </c>
      <c r="C206" s="629"/>
      <c r="D206" s="629"/>
      <c r="E206" s="162" t="s">
        <v>3386</v>
      </c>
      <c r="F206" s="162" t="s">
        <v>3655</v>
      </c>
      <c r="G206" s="644" t="s">
        <v>167</v>
      </c>
      <c r="H206" s="645" t="s">
        <v>7</v>
      </c>
      <c r="I206" s="644" t="str">
        <f t="shared" si="9"/>
        <v>AQ_DIABETE_FemGesta ; AQ_DIABETE_FemGesta_N</v>
      </c>
      <c r="J206" s="646" t="s">
        <v>2144</v>
      </c>
      <c r="K206" s="566"/>
      <c r="L206" s="566">
        <v>202</v>
      </c>
      <c r="M206" s="567"/>
      <c r="N206" s="567"/>
      <c r="O206" s="567">
        <v>38</v>
      </c>
    </row>
    <row r="207" spans="1:15" ht="23.25" thickBot="1" x14ac:dyDescent="0.25">
      <c r="A207" s="80" t="s">
        <v>6</v>
      </c>
      <c r="B207" s="620" t="str">
        <f t="shared" si="8"/>
        <v>►</v>
      </c>
      <c r="C207" s="629"/>
      <c r="D207" s="629"/>
      <c r="E207" s="162" t="s">
        <v>3387</v>
      </c>
      <c r="F207" s="162" t="s">
        <v>3656</v>
      </c>
      <c r="G207" s="644" t="s">
        <v>168</v>
      </c>
      <c r="H207" s="645" t="s">
        <v>7</v>
      </c>
      <c r="I207" s="644" t="str">
        <f t="shared" si="9"/>
        <v>AQ_DIABETE_DitMed ; AQ_DIABETE_DitMed_N</v>
      </c>
      <c r="J207" s="646" t="s">
        <v>2144</v>
      </c>
      <c r="K207" s="650"/>
      <c r="L207" s="650">
        <v>203</v>
      </c>
      <c r="M207" s="634"/>
      <c r="N207" s="635"/>
      <c r="O207" s="634">
        <v>39</v>
      </c>
    </row>
    <row r="208" spans="1:15" ht="13.5" thickBot="1" x14ac:dyDescent="0.25">
      <c r="A208" s="80" t="s">
        <v>6</v>
      </c>
      <c r="B208" s="620" t="str">
        <f t="shared" si="8"/>
        <v>►</v>
      </c>
      <c r="C208" s="629"/>
      <c r="D208" s="629"/>
      <c r="E208" s="162" t="s">
        <v>5464</v>
      </c>
      <c r="F208" s="162" t="s">
        <v>3657</v>
      </c>
      <c r="G208" s="644" t="s">
        <v>165</v>
      </c>
      <c r="H208" s="645" t="s">
        <v>7</v>
      </c>
      <c r="I208" s="644" t="str">
        <f t="shared" si="9"/>
        <v>AQ_DIABETE_Age ; AQ_DIABETE_Age_N</v>
      </c>
      <c r="J208" s="646" t="s">
        <v>2144</v>
      </c>
      <c r="K208" s="566"/>
      <c r="L208" s="566">
        <v>204</v>
      </c>
      <c r="M208" s="567">
        <v>33</v>
      </c>
      <c r="N208" s="567">
        <v>33</v>
      </c>
      <c r="O208" s="567">
        <v>40</v>
      </c>
    </row>
    <row r="209" spans="1:15" ht="13.5" thickBot="1" x14ac:dyDescent="0.25">
      <c r="A209" s="80" t="s">
        <v>6</v>
      </c>
      <c r="B209" s="620" t="str">
        <f t="shared" si="8"/>
        <v>►</v>
      </c>
      <c r="C209" s="629"/>
      <c r="D209" s="629"/>
      <c r="E209" s="162" t="s">
        <v>3388</v>
      </c>
      <c r="F209" s="162" t="s">
        <v>3658</v>
      </c>
      <c r="G209" s="644" t="s">
        <v>169</v>
      </c>
      <c r="H209" s="645" t="s">
        <v>7</v>
      </c>
      <c r="I209" s="644" t="str">
        <f t="shared" si="9"/>
        <v>AQ_DIABETE_Consulte ; AQ_DIABETE_Consulte_N</v>
      </c>
      <c r="J209" s="646" t="s">
        <v>2144</v>
      </c>
      <c r="K209" s="650" t="s">
        <v>7</v>
      </c>
      <c r="L209" s="650">
        <v>205</v>
      </c>
      <c r="M209" s="634">
        <v>34</v>
      </c>
      <c r="N209" s="635">
        <v>34</v>
      </c>
      <c r="O209" s="634">
        <v>41</v>
      </c>
    </row>
    <row r="210" spans="1:15" ht="23.25" thickBot="1" x14ac:dyDescent="0.25">
      <c r="A210" s="80" t="s">
        <v>17</v>
      </c>
      <c r="B210" s="620" t="str">
        <f t="shared" si="8"/>
        <v>&gt;</v>
      </c>
      <c r="C210" s="647" t="str">
        <f>IF($C$209="x","+","")</f>
        <v/>
      </c>
      <c r="D210" s="647" t="str">
        <f>IF($D$209="x","+","")</f>
        <v/>
      </c>
      <c r="E210" s="583" t="s">
        <v>4903</v>
      </c>
      <c r="F210" s="581" t="s">
        <v>3902</v>
      </c>
      <c r="G210" s="644" t="s">
        <v>170</v>
      </c>
      <c r="H210" s="645" t="s">
        <v>7</v>
      </c>
      <c r="I210" s="644" t="str">
        <f t="shared" si="9"/>
        <v>AQ_DIABETE_ConsulteGen ; AQ_DIABETE_ConsulteGen_N</v>
      </c>
      <c r="J210" s="646" t="s">
        <v>2144</v>
      </c>
      <c r="K210" s="650" t="s">
        <v>7</v>
      </c>
      <c r="L210" s="650">
        <v>206</v>
      </c>
      <c r="M210" s="634">
        <v>34</v>
      </c>
      <c r="N210" s="635">
        <v>34</v>
      </c>
      <c r="O210" s="634">
        <v>41</v>
      </c>
    </row>
    <row r="211" spans="1:15" ht="13.5" thickBot="1" x14ac:dyDescent="0.25">
      <c r="A211" s="80" t="s">
        <v>17</v>
      </c>
      <c r="B211" s="620" t="str">
        <f t="shared" si="8"/>
        <v>&gt;</v>
      </c>
      <c r="C211" s="647" t="str">
        <f>IF($C$209="x","+","")</f>
        <v/>
      </c>
      <c r="D211" s="647" t="str">
        <f>IF($D$209="x","+","")</f>
        <v/>
      </c>
      <c r="E211" s="578" t="s">
        <v>3266</v>
      </c>
      <c r="F211" s="582" t="s">
        <v>3267</v>
      </c>
      <c r="G211" s="644" t="s">
        <v>171</v>
      </c>
      <c r="H211" s="645" t="s">
        <v>7</v>
      </c>
      <c r="I211" s="644" t="str">
        <f t="shared" si="9"/>
        <v>AQ_DIABETE_ConsulteSpe ; AQ_DIABETE_ConsulteSpe_N</v>
      </c>
      <c r="J211" s="646" t="s">
        <v>2144</v>
      </c>
      <c r="K211" s="650"/>
      <c r="L211" s="650">
        <v>207</v>
      </c>
      <c r="M211" s="634">
        <v>34</v>
      </c>
      <c r="N211" s="635">
        <v>34</v>
      </c>
      <c r="O211" s="634">
        <v>41</v>
      </c>
    </row>
    <row r="212" spans="1:15" ht="13.5" thickBot="1" x14ac:dyDescent="0.25">
      <c r="A212" s="80" t="s">
        <v>6</v>
      </c>
      <c r="B212" s="620" t="str">
        <f t="shared" si="8"/>
        <v>►</v>
      </c>
      <c r="C212" s="629"/>
      <c r="D212" s="629"/>
      <c r="E212" s="162" t="s">
        <v>3389</v>
      </c>
      <c r="F212" s="162" t="s">
        <v>3659</v>
      </c>
      <c r="G212" s="644" t="s">
        <v>172</v>
      </c>
      <c r="H212" s="645" t="s">
        <v>7</v>
      </c>
      <c r="I212" s="644" t="str">
        <f t="shared" si="9"/>
        <v>AQ_DIABETE_Trait ; AQ_DIABETE_Trait_N</v>
      </c>
      <c r="J212" s="646" t="s">
        <v>2144</v>
      </c>
      <c r="K212" s="566" t="s">
        <v>7</v>
      </c>
      <c r="L212" s="566">
        <v>208</v>
      </c>
      <c r="M212" s="567">
        <v>35</v>
      </c>
      <c r="N212" s="567">
        <v>35</v>
      </c>
      <c r="O212" s="567">
        <v>42</v>
      </c>
    </row>
    <row r="213" spans="1:15" customFormat="1" ht="13.5" hidden="1" thickBot="1" x14ac:dyDescent="0.25">
      <c r="A213" s="80" t="s">
        <v>17</v>
      </c>
      <c r="B213" s="468" t="str">
        <f t="shared" si="8"/>
        <v>&gt;</v>
      </c>
      <c r="C213" s="420" t="s">
        <v>4896</v>
      </c>
      <c r="D213" s="420" t="s">
        <v>4896</v>
      </c>
      <c r="E213" s="131" t="s">
        <v>3390</v>
      </c>
      <c r="F213" s="184" t="s">
        <v>3660</v>
      </c>
      <c r="G213" s="127" t="s">
        <v>173</v>
      </c>
      <c r="H213" s="128"/>
      <c r="I213" s="127" t="str">
        <f t="shared" si="9"/>
        <v>AQ_DIABETE_TraitAge</v>
      </c>
      <c r="J213" s="129" t="s">
        <v>2144</v>
      </c>
      <c r="K213" s="175" t="s">
        <v>7</v>
      </c>
      <c r="L213" s="175">
        <v>209</v>
      </c>
      <c r="M213" s="190"/>
      <c r="N213" s="189"/>
      <c r="O213" s="190"/>
    </row>
    <row r="214" spans="1:15" ht="23.25" thickBot="1" x14ac:dyDescent="0.25">
      <c r="A214" s="80" t="s">
        <v>6</v>
      </c>
      <c r="B214" s="620" t="str">
        <f t="shared" si="8"/>
        <v>►</v>
      </c>
      <c r="C214" s="629"/>
      <c r="D214" s="629"/>
      <c r="E214" s="162" t="s">
        <v>3391</v>
      </c>
      <c r="F214" s="162" t="s">
        <v>3661</v>
      </c>
      <c r="G214" s="644" t="s">
        <v>174</v>
      </c>
      <c r="H214" s="645" t="s">
        <v>7</v>
      </c>
      <c r="I214" s="644" t="str">
        <f t="shared" si="9"/>
        <v>AQ_DIABETE_Inject ; AQ_DIABETE_Inject_N</v>
      </c>
      <c r="J214" s="646" t="s">
        <v>2144</v>
      </c>
      <c r="K214" s="650" t="s">
        <v>7</v>
      </c>
      <c r="L214" s="650">
        <v>210</v>
      </c>
      <c r="M214" s="634">
        <v>36</v>
      </c>
      <c r="N214" s="635">
        <v>36</v>
      </c>
      <c r="O214" s="634">
        <v>43</v>
      </c>
    </row>
    <row r="215" spans="1:15" ht="23.25" thickBot="1" x14ac:dyDescent="0.25">
      <c r="A215" s="80" t="s">
        <v>17</v>
      </c>
      <c r="B215" s="620" t="str">
        <f t="shared" si="8"/>
        <v>&gt;</v>
      </c>
      <c r="C215" s="647" t="str">
        <f>IF($C$214="x","+","")</f>
        <v/>
      </c>
      <c r="D215" s="647" t="str">
        <f>IF($D$214="x","+","")</f>
        <v/>
      </c>
      <c r="E215" s="568" t="s">
        <v>3392</v>
      </c>
      <c r="F215" s="576" t="s">
        <v>3662</v>
      </c>
      <c r="G215" s="644" t="s">
        <v>175</v>
      </c>
      <c r="H215" s="645" t="s">
        <v>7</v>
      </c>
      <c r="I215" s="644" t="str">
        <f t="shared" si="9"/>
        <v>AQ_DIABETE_InjectAge ; AQ_DIABETE_InjectAge_N</v>
      </c>
      <c r="J215" s="646" t="s">
        <v>2144</v>
      </c>
      <c r="K215" s="650" t="s">
        <v>7</v>
      </c>
      <c r="L215" s="650">
        <v>211</v>
      </c>
      <c r="M215" s="634">
        <v>36</v>
      </c>
      <c r="N215" s="635">
        <v>36</v>
      </c>
      <c r="O215" s="634">
        <v>43</v>
      </c>
    </row>
    <row r="216" spans="1:15" ht="23.25" thickBot="1" x14ac:dyDescent="0.25">
      <c r="A216" s="80" t="s">
        <v>6</v>
      </c>
      <c r="B216" s="620" t="str">
        <f t="shared" si="8"/>
        <v>►</v>
      </c>
      <c r="C216" s="629"/>
      <c r="D216" s="629"/>
      <c r="E216" s="162" t="s">
        <v>3393</v>
      </c>
      <c r="F216" s="162" t="s">
        <v>3663</v>
      </c>
      <c r="G216" s="644" t="s">
        <v>176</v>
      </c>
      <c r="H216" s="645" t="s">
        <v>7</v>
      </c>
      <c r="I216" s="644" t="str">
        <f t="shared" si="9"/>
        <v>AQ_DIABETE_Glycos ; AQ_DIABETE_Glycos_N</v>
      </c>
      <c r="J216" s="646" t="s">
        <v>2144</v>
      </c>
      <c r="K216" s="566" t="s">
        <v>7</v>
      </c>
      <c r="L216" s="566">
        <v>212</v>
      </c>
      <c r="M216" s="567">
        <v>37</v>
      </c>
      <c r="N216" s="567">
        <v>37</v>
      </c>
      <c r="O216" s="567">
        <v>44</v>
      </c>
    </row>
    <row r="217" spans="1:15" ht="13.5" thickBot="1" x14ac:dyDescent="0.25">
      <c r="A217" s="80" t="s">
        <v>6</v>
      </c>
      <c r="B217" s="620" t="str">
        <f t="shared" si="8"/>
        <v>►</v>
      </c>
      <c r="C217" s="629"/>
      <c r="D217" s="629"/>
      <c r="E217" s="162" t="s">
        <v>3394</v>
      </c>
      <c r="F217" s="162" t="s">
        <v>3664</v>
      </c>
      <c r="G217" s="644" t="s">
        <v>177</v>
      </c>
      <c r="H217" s="645" t="s">
        <v>7</v>
      </c>
      <c r="I217" s="644" t="str">
        <f t="shared" si="9"/>
        <v>AQ_DIABETE_GlycosDos ; AQ_DIABETE_GlycosDos_N</v>
      </c>
      <c r="J217" s="646" t="s">
        <v>2144</v>
      </c>
      <c r="K217" s="650"/>
      <c r="L217" s="650">
        <v>213</v>
      </c>
      <c r="M217" s="634">
        <v>38</v>
      </c>
      <c r="N217" s="635">
        <v>38</v>
      </c>
      <c r="O217" s="634">
        <v>45</v>
      </c>
    </row>
    <row r="218" spans="1:15" ht="34.5" thickBot="1" x14ac:dyDescent="0.25">
      <c r="A218" s="80" t="s">
        <v>17</v>
      </c>
      <c r="B218" s="620" t="str">
        <f t="shared" si="8"/>
        <v>&gt;</v>
      </c>
      <c r="C218" s="647" t="str">
        <f>IF($C$217="x","+","")</f>
        <v/>
      </c>
      <c r="D218" s="647" t="str">
        <f>IF($D$217="x","+","")</f>
        <v/>
      </c>
      <c r="E218" s="568" t="s">
        <v>3395</v>
      </c>
      <c r="F218" s="576" t="s">
        <v>3665</v>
      </c>
      <c r="G218" s="644" t="s">
        <v>179</v>
      </c>
      <c r="H218" s="645" t="s">
        <v>7</v>
      </c>
      <c r="I218" s="644" t="str">
        <f t="shared" si="9"/>
        <v>AQ_DIABETE_GlycosResult ; AQ_DIABETE_GlycosResult_N</v>
      </c>
      <c r="J218" s="646" t="s">
        <v>2144</v>
      </c>
      <c r="K218" s="650" t="s">
        <v>7</v>
      </c>
      <c r="L218" s="650">
        <v>214</v>
      </c>
      <c r="M218" s="634">
        <v>38</v>
      </c>
      <c r="N218" s="635">
        <v>38</v>
      </c>
      <c r="O218" s="634">
        <v>45</v>
      </c>
    </row>
    <row r="219" spans="1:15" ht="13.5" thickBot="1" x14ac:dyDescent="0.25">
      <c r="A219" s="80" t="s">
        <v>6</v>
      </c>
      <c r="B219" s="620" t="str">
        <f t="shared" si="8"/>
        <v>►</v>
      </c>
      <c r="C219" s="538"/>
      <c r="D219" s="538"/>
      <c r="E219" s="162" t="s">
        <v>2894</v>
      </c>
      <c r="F219" s="162" t="s">
        <v>3666</v>
      </c>
      <c r="G219" s="644"/>
      <c r="H219" s="645"/>
      <c r="I219" s="644" t="str">
        <f t="shared" si="9"/>
        <v/>
      </c>
      <c r="J219" s="646" t="s">
        <v>2144</v>
      </c>
      <c r="K219" s="566" t="s">
        <v>7</v>
      </c>
      <c r="L219" s="566">
        <v>215</v>
      </c>
      <c r="M219" s="567">
        <v>39</v>
      </c>
      <c r="N219" s="567">
        <v>39</v>
      </c>
      <c r="O219" s="567">
        <v>46</v>
      </c>
    </row>
    <row r="220" spans="1:15" ht="13.5" thickBot="1" x14ac:dyDescent="0.25">
      <c r="A220" s="80" t="s">
        <v>14</v>
      </c>
      <c r="B220" s="620" t="str">
        <f t="shared" si="8"/>
        <v>·</v>
      </c>
      <c r="C220" s="647" t="str">
        <f>IF($C$219="x","+","")</f>
        <v/>
      </c>
      <c r="D220" s="647" t="str">
        <f>IF($D$219="x","+","")</f>
        <v/>
      </c>
      <c r="E220" s="568" t="s">
        <v>3396</v>
      </c>
      <c r="F220" s="576" t="s">
        <v>3667</v>
      </c>
      <c r="G220" s="644" t="s">
        <v>180</v>
      </c>
      <c r="H220" s="645" t="s">
        <v>7</v>
      </c>
      <c r="I220" s="644" t="str">
        <f t="shared" si="9"/>
        <v>AQ_DIABETE_ConsultOptht ; AQ_DIABETE_ConsultOptht_N</v>
      </c>
      <c r="J220" s="646" t="s">
        <v>2144</v>
      </c>
      <c r="K220" s="566" t="s">
        <v>7</v>
      </c>
      <c r="L220" s="566">
        <v>216</v>
      </c>
      <c r="M220" s="567">
        <v>39</v>
      </c>
      <c r="N220" s="567">
        <v>39</v>
      </c>
      <c r="O220" s="567">
        <v>46</v>
      </c>
    </row>
    <row r="221" spans="1:15" ht="13.5" thickBot="1" x14ac:dyDescent="0.25">
      <c r="A221" s="80" t="s">
        <v>14</v>
      </c>
      <c r="B221" s="620" t="str">
        <f t="shared" si="8"/>
        <v>·</v>
      </c>
      <c r="C221" s="647" t="str">
        <f>IF($C$219="x","+","")</f>
        <v/>
      </c>
      <c r="D221" s="647" t="str">
        <f>IF($D$219="x","+","")</f>
        <v/>
      </c>
      <c r="E221" s="568" t="s">
        <v>3397</v>
      </c>
      <c r="F221" s="576" t="s">
        <v>3668</v>
      </c>
      <c r="G221" s="644" t="s">
        <v>181</v>
      </c>
      <c r="H221" s="645" t="s">
        <v>7</v>
      </c>
      <c r="I221" s="644" t="str">
        <f t="shared" si="9"/>
        <v>AQ_DIABETE_ConsultPied ; AQ_DIABETE_ConsultPied_N</v>
      </c>
      <c r="J221" s="646" t="s">
        <v>2144</v>
      </c>
      <c r="K221" s="566" t="s">
        <v>7</v>
      </c>
      <c r="L221" s="566">
        <v>217</v>
      </c>
      <c r="M221" s="567">
        <v>39</v>
      </c>
      <c r="N221" s="567">
        <v>39</v>
      </c>
      <c r="O221" s="567">
        <v>46</v>
      </c>
    </row>
    <row r="222" spans="1:15" ht="13.5" thickBot="1" x14ac:dyDescent="0.25">
      <c r="A222" s="80" t="s">
        <v>14</v>
      </c>
      <c r="B222" s="620" t="str">
        <f t="shared" si="8"/>
        <v>·</v>
      </c>
      <c r="C222" s="647" t="str">
        <f>IF($C$219="x","+","")</f>
        <v/>
      </c>
      <c r="D222" s="647" t="str">
        <f>IF($D$219="x","+","")</f>
        <v/>
      </c>
      <c r="E222" s="568" t="s">
        <v>3398</v>
      </c>
      <c r="F222" s="576" t="s">
        <v>3669</v>
      </c>
      <c r="G222" s="644" t="s">
        <v>182</v>
      </c>
      <c r="H222" s="645" t="s">
        <v>7</v>
      </c>
      <c r="I222" s="644" t="str">
        <f t="shared" si="9"/>
        <v>AQ_DIABETE_ConsultNephr ; AQ_DIABETE_ConsultNephr_N</v>
      </c>
      <c r="J222" s="646" t="s">
        <v>2144</v>
      </c>
      <c r="K222" s="566" t="s">
        <v>7</v>
      </c>
      <c r="L222" s="566">
        <v>218</v>
      </c>
      <c r="M222" s="567">
        <v>39</v>
      </c>
      <c r="N222" s="567">
        <v>39</v>
      </c>
      <c r="O222" s="567">
        <v>46</v>
      </c>
    </row>
    <row r="223" spans="1:15" ht="13.5" thickBot="1" x14ac:dyDescent="0.25">
      <c r="A223" s="80" t="s">
        <v>14</v>
      </c>
      <c r="B223" s="620" t="str">
        <f t="shared" si="8"/>
        <v>·</v>
      </c>
      <c r="C223" s="647" t="str">
        <f>IF($C$219="x","+","")</f>
        <v/>
      </c>
      <c r="D223" s="647" t="str">
        <f>IF($D$219="x","+","")</f>
        <v/>
      </c>
      <c r="E223" s="568" t="s">
        <v>3399</v>
      </c>
      <c r="F223" s="576" t="s">
        <v>3670</v>
      </c>
      <c r="G223" s="644" t="s">
        <v>183</v>
      </c>
      <c r="H223" s="645" t="s">
        <v>7</v>
      </c>
      <c r="I223" s="644" t="str">
        <f t="shared" si="9"/>
        <v>AQ_DIABETE_ConsultDiet ; AQ_DIABETE_ConsultDiet_N</v>
      </c>
      <c r="J223" s="646" t="s">
        <v>2144</v>
      </c>
      <c r="K223" s="566" t="s">
        <v>7</v>
      </c>
      <c r="L223" s="566">
        <v>219</v>
      </c>
      <c r="M223" s="567">
        <v>39</v>
      </c>
      <c r="N223" s="567">
        <v>39</v>
      </c>
      <c r="O223" s="567">
        <v>46</v>
      </c>
    </row>
    <row r="224" spans="1:15" ht="16.5" thickBot="1" x14ac:dyDescent="0.25">
      <c r="A224" s="441" t="s">
        <v>10</v>
      </c>
      <c r="B224" s="620" t="str">
        <f t="shared" si="8"/>
        <v>◄►</v>
      </c>
      <c r="C224" s="621"/>
      <c r="D224" s="621"/>
      <c r="E224" s="419" t="s">
        <v>184</v>
      </c>
      <c r="F224" s="679" t="s">
        <v>1983</v>
      </c>
      <c r="G224" s="664"/>
      <c r="H224" s="665"/>
      <c r="I224" s="664" t="str">
        <f t="shared" si="9"/>
        <v/>
      </c>
      <c r="J224" s="680"/>
      <c r="K224" s="681" t="s">
        <v>7</v>
      </c>
      <c r="L224" s="681">
        <v>220</v>
      </c>
      <c r="M224" s="668"/>
      <c r="N224" s="669"/>
      <c r="O224" s="668"/>
    </row>
    <row r="225" spans="1:15" ht="45.75" thickBot="1" x14ac:dyDescent="0.25">
      <c r="A225" s="80" t="s">
        <v>6</v>
      </c>
      <c r="B225" s="620" t="str">
        <f t="shared" si="8"/>
        <v>►</v>
      </c>
      <c r="C225" s="537" t="str">
        <f>IF(OR(C226="x",C227="x",C228="x",C229="x",C230="x",C231="x"),"x","Sélectionnez les réponses, ci-dessous, une par une")</f>
        <v>Sélectionnez les réponses, ci-dessous, une par une</v>
      </c>
      <c r="D225" s="537" t="str">
        <f>IF(OR(D226="x",D227="x",D228="x",D229="x",D230="x",D231="x"),"x","Select items here under")</f>
        <v>Select items here under</v>
      </c>
      <c r="E225" s="162" t="s">
        <v>3400</v>
      </c>
      <c r="F225" s="162" t="s">
        <v>3671</v>
      </c>
      <c r="G225" s="630"/>
      <c r="H225" s="631"/>
      <c r="I225" s="630"/>
      <c r="J225" s="682"/>
      <c r="K225" s="633" t="s">
        <v>7</v>
      </c>
      <c r="L225" s="633">
        <v>221</v>
      </c>
      <c r="M225" s="634">
        <v>40</v>
      </c>
      <c r="N225" s="635">
        <v>40</v>
      </c>
      <c r="O225" s="634">
        <v>47</v>
      </c>
    </row>
    <row r="226" spans="1:15" ht="13.5" thickBot="1" x14ac:dyDescent="0.25">
      <c r="A226" s="80" t="s">
        <v>4800</v>
      </c>
      <c r="B226" s="620" t="str">
        <f t="shared" si="8"/>
        <v>-</v>
      </c>
      <c r="C226" s="629"/>
      <c r="D226" s="629"/>
      <c r="E226" s="576" t="s">
        <v>3401</v>
      </c>
      <c r="F226" s="570" t="s">
        <v>3672</v>
      </c>
      <c r="G226" s="630" t="s">
        <v>185</v>
      </c>
      <c r="H226" s="631" t="s">
        <v>7</v>
      </c>
      <c r="I226" s="630" t="str">
        <f t="shared" si="9"/>
        <v>AQ_TMSQ_PbNuque ; AQ_TMSQ_PbNuque_N</v>
      </c>
      <c r="J226" s="632" t="s">
        <v>186</v>
      </c>
      <c r="K226" s="670" t="s">
        <v>7</v>
      </c>
      <c r="L226" s="670">
        <v>222</v>
      </c>
      <c r="M226" s="634">
        <v>40</v>
      </c>
      <c r="N226" s="635">
        <v>40</v>
      </c>
      <c r="O226" s="634">
        <v>47</v>
      </c>
    </row>
    <row r="227" spans="1:15" ht="13.5" thickBot="1" x14ac:dyDescent="0.25">
      <c r="A227" s="80" t="s">
        <v>4800</v>
      </c>
      <c r="B227" s="620" t="str">
        <f t="shared" si="8"/>
        <v>-</v>
      </c>
      <c r="C227" s="629"/>
      <c r="D227" s="629"/>
      <c r="E227" s="576" t="s">
        <v>3402</v>
      </c>
      <c r="F227" s="570" t="s">
        <v>3673</v>
      </c>
      <c r="G227" s="630" t="s">
        <v>187</v>
      </c>
      <c r="H227" s="631" t="s">
        <v>7</v>
      </c>
      <c r="I227" s="630" t="str">
        <f t="shared" si="9"/>
        <v>AQ_TMSQ_PbEpaule ; AQ_TMSQ_PbEpaule_N</v>
      </c>
      <c r="J227" s="632" t="s">
        <v>186</v>
      </c>
      <c r="K227" s="670" t="s">
        <v>7</v>
      </c>
      <c r="L227" s="670">
        <v>223</v>
      </c>
      <c r="M227" s="634">
        <v>40</v>
      </c>
      <c r="N227" s="635">
        <v>40</v>
      </c>
      <c r="O227" s="634">
        <v>47</v>
      </c>
    </row>
    <row r="228" spans="1:15" ht="13.5" thickBot="1" x14ac:dyDescent="0.25">
      <c r="A228" s="80" t="s">
        <v>4800</v>
      </c>
      <c r="B228" s="620" t="str">
        <f t="shared" si="8"/>
        <v>-</v>
      </c>
      <c r="C228" s="629"/>
      <c r="D228" s="629"/>
      <c r="E228" s="576" t="s">
        <v>3403</v>
      </c>
      <c r="F228" s="570" t="s">
        <v>3674</v>
      </c>
      <c r="G228" s="630" t="s">
        <v>188</v>
      </c>
      <c r="H228" s="631" t="s">
        <v>7</v>
      </c>
      <c r="I228" s="630" t="str">
        <f t="shared" si="9"/>
        <v>AQ_TMSQ_PbCoude ; AQ_TMSQ_PbCoude_N</v>
      </c>
      <c r="J228" s="632" t="s">
        <v>186</v>
      </c>
      <c r="K228" s="670" t="s">
        <v>7</v>
      </c>
      <c r="L228" s="670">
        <v>224</v>
      </c>
      <c r="M228" s="634">
        <v>40</v>
      </c>
      <c r="N228" s="635">
        <v>40</v>
      </c>
      <c r="O228" s="634">
        <v>47</v>
      </c>
    </row>
    <row r="229" spans="1:15" ht="13.5" thickBot="1" x14ac:dyDescent="0.25">
      <c r="A229" s="80" t="s">
        <v>4800</v>
      </c>
      <c r="B229" s="620" t="str">
        <f t="shared" si="8"/>
        <v>-</v>
      </c>
      <c r="C229" s="629"/>
      <c r="D229" s="629"/>
      <c r="E229" s="576" t="s">
        <v>3404</v>
      </c>
      <c r="F229" s="570" t="s">
        <v>3675</v>
      </c>
      <c r="G229" s="630" t="s">
        <v>189</v>
      </c>
      <c r="H229" s="631" t="s">
        <v>7</v>
      </c>
      <c r="I229" s="630" t="str">
        <f t="shared" si="9"/>
        <v>AQ_TMSQ_PbMain ; AQ_TMSQ_PbMain_N</v>
      </c>
      <c r="J229" s="632" t="s">
        <v>186</v>
      </c>
      <c r="K229" s="670" t="s">
        <v>7</v>
      </c>
      <c r="L229" s="670">
        <v>225</v>
      </c>
      <c r="M229" s="634">
        <v>40</v>
      </c>
      <c r="N229" s="635">
        <v>40</v>
      </c>
      <c r="O229" s="634">
        <v>47</v>
      </c>
    </row>
    <row r="230" spans="1:15" ht="13.5" thickBot="1" x14ac:dyDescent="0.25">
      <c r="A230" s="80" t="s">
        <v>4800</v>
      </c>
      <c r="B230" s="620" t="str">
        <f t="shared" si="8"/>
        <v>-</v>
      </c>
      <c r="C230" s="629"/>
      <c r="D230" s="629"/>
      <c r="E230" s="576" t="s">
        <v>3405</v>
      </c>
      <c r="F230" s="570" t="s">
        <v>3676</v>
      </c>
      <c r="G230" s="630" t="s">
        <v>190</v>
      </c>
      <c r="H230" s="631" t="s">
        <v>7</v>
      </c>
      <c r="I230" s="630" t="str">
        <f t="shared" si="9"/>
        <v>AQ_TMSQ_PbDos ; AQ_TMSQ_PbDos_N</v>
      </c>
      <c r="J230" s="632" t="s">
        <v>186</v>
      </c>
      <c r="K230" s="670" t="s">
        <v>7</v>
      </c>
      <c r="L230" s="670">
        <v>226</v>
      </c>
      <c r="M230" s="634">
        <v>40</v>
      </c>
      <c r="N230" s="635">
        <v>40</v>
      </c>
      <c r="O230" s="634">
        <v>47</v>
      </c>
    </row>
    <row r="231" spans="1:15" ht="13.5" thickBot="1" x14ac:dyDescent="0.25">
      <c r="A231" s="80" t="s">
        <v>4800</v>
      </c>
      <c r="B231" s="620" t="str">
        <f t="shared" si="8"/>
        <v>-</v>
      </c>
      <c r="C231" s="629"/>
      <c r="D231" s="629"/>
      <c r="E231" s="576" t="s">
        <v>3406</v>
      </c>
      <c r="F231" s="570" t="s">
        <v>3677</v>
      </c>
      <c r="G231" s="630" t="s">
        <v>191</v>
      </c>
      <c r="H231" s="631" t="s">
        <v>7</v>
      </c>
      <c r="I231" s="630" t="str">
        <f t="shared" si="9"/>
        <v>AQ_TMSQ_PbGenou ; AQ_TMSQ_PbGenou_N</v>
      </c>
      <c r="J231" s="632" t="s">
        <v>186</v>
      </c>
      <c r="K231" s="670" t="s">
        <v>7</v>
      </c>
      <c r="L231" s="670">
        <v>227</v>
      </c>
      <c r="M231" s="634">
        <v>40</v>
      </c>
      <c r="N231" s="635">
        <v>40</v>
      </c>
      <c r="O231" s="634">
        <v>47</v>
      </c>
    </row>
    <row r="232" spans="1:15" ht="90.75" thickBot="1" x14ac:dyDescent="0.25">
      <c r="A232" s="80" t="s">
        <v>6</v>
      </c>
      <c r="B232" s="620" t="str">
        <f t="shared" si="8"/>
        <v>►</v>
      </c>
      <c r="C232" s="537" t="str">
        <f>IF(OR(C233="x",C234="x",C235="x",C236="x",C237="x",C238="x"),"x","Sélectionnez les réponses, ci-dessous, une par une")</f>
        <v>Sélectionnez les réponses, ci-dessous, une par une</v>
      </c>
      <c r="D232" s="537" t="str">
        <f>IF(OR(D233="x",D234="x",D235="x",D236="x",D237="x",D238="x"),"x","Select items here under")</f>
        <v>Select items here under</v>
      </c>
      <c r="E232" s="162" t="s">
        <v>3407</v>
      </c>
      <c r="F232" s="162" t="s">
        <v>3678</v>
      </c>
      <c r="G232" s="644"/>
      <c r="H232" s="645"/>
      <c r="I232" s="644" t="str">
        <f t="shared" si="9"/>
        <v/>
      </c>
      <c r="J232" s="683"/>
      <c r="K232" s="566" t="s">
        <v>7</v>
      </c>
      <c r="L232" s="566">
        <v>228</v>
      </c>
      <c r="M232" s="567">
        <v>41</v>
      </c>
      <c r="N232" s="567">
        <v>41</v>
      </c>
      <c r="O232" s="567">
        <v>48</v>
      </c>
    </row>
    <row r="233" spans="1:15" ht="13.5" thickBot="1" x14ac:dyDescent="0.25">
      <c r="A233" s="80" t="s">
        <v>4800</v>
      </c>
      <c r="B233" s="620" t="str">
        <f t="shared" si="8"/>
        <v>-</v>
      </c>
      <c r="C233" s="629"/>
      <c r="D233" s="629"/>
      <c r="E233" s="576" t="s">
        <v>192</v>
      </c>
      <c r="F233" s="576" t="s">
        <v>3204</v>
      </c>
      <c r="G233" s="644" t="s">
        <v>193</v>
      </c>
      <c r="H233" s="645" t="s">
        <v>7</v>
      </c>
      <c r="I233" s="644" t="str">
        <f t="shared" si="9"/>
        <v>AQ_TMSQ_TpSouffreNuque ; AQ_TMSQ_TpSouffreNuque_N</v>
      </c>
      <c r="J233" s="646" t="s">
        <v>186</v>
      </c>
      <c r="K233" s="566" t="s">
        <v>7</v>
      </c>
      <c r="L233" s="566">
        <v>229</v>
      </c>
      <c r="M233" s="567">
        <v>41</v>
      </c>
      <c r="N233" s="567">
        <v>41</v>
      </c>
      <c r="O233" s="567">
        <v>48</v>
      </c>
    </row>
    <row r="234" spans="1:15" ht="13.5" thickBot="1" x14ac:dyDescent="0.25">
      <c r="A234" s="80" t="s">
        <v>4800</v>
      </c>
      <c r="B234" s="620" t="str">
        <f t="shared" si="8"/>
        <v>-</v>
      </c>
      <c r="C234" s="629"/>
      <c r="D234" s="629"/>
      <c r="E234" s="576" t="s">
        <v>194</v>
      </c>
      <c r="F234" s="576" t="s">
        <v>3205</v>
      </c>
      <c r="G234" s="644" t="s">
        <v>195</v>
      </c>
      <c r="H234" s="645" t="s">
        <v>7</v>
      </c>
      <c r="I234" s="644" t="str">
        <f t="shared" si="9"/>
        <v>AQ_TMSQ_TpSouffreEpaule ; AQ_TMSQ_TpSouffreEpaule_N</v>
      </c>
      <c r="J234" s="646" t="s">
        <v>186</v>
      </c>
      <c r="K234" s="566" t="s">
        <v>7</v>
      </c>
      <c r="L234" s="566">
        <v>230</v>
      </c>
      <c r="M234" s="567">
        <v>41</v>
      </c>
      <c r="N234" s="567">
        <v>41</v>
      </c>
      <c r="O234" s="567">
        <v>48</v>
      </c>
    </row>
    <row r="235" spans="1:15" ht="13.5" thickBot="1" x14ac:dyDescent="0.25">
      <c r="A235" s="80" t="s">
        <v>4800</v>
      </c>
      <c r="B235" s="620" t="str">
        <f t="shared" si="8"/>
        <v>-</v>
      </c>
      <c r="C235" s="629"/>
      <c r="D235" s="629"/>
      <c r="E235" s="576" t="s">
        <v>196</v>
      </c>
      <c r="F235" s="576" t="s">
        <v>3206</v>
      </c>
      <c r="G235" s="644" t="s">
        <v>197</v>
      </c>
      <c r="H235" s="645" t="s">
        <v>7</v>
      </c>
      <c r="I235" s="644" t="str">
        <f t="shared" si="9"/>
        <v>AQ_TMSQ_TpSouffreCoude ; AQ_TMSQ_TpSouffreCoude_N</v>
      </c>
      <c r="J235" s="646" t="s">
        <v>186</v>
      </c>
      <c r="K235" s="566" t="s">
        <v>7</v>
      </c>
      <c r="L235" s="566">
        <v>231</v>
      </c>
      <c r="M235" s="567">
        <v>41</v>
      </c>
      <c r="N235" s="567">
        <v>41</v>
      </c>
      <c r="O235" s="567">
        <v>48</v>
      </c>
    </row>
    <row r="236" spans="1:15" ht="13.5" thickBot="1" x14ac:dyDescent="0.25">
      <c r="A236" s="80" t="s">
        <v>4800</v>
      </c>
      <c r="B236" s="620" t="str">
        <f t="shared" si="8"/>
        <v>-</v>
      </c>
      <c r="C236" s="629"/>
      <c r="D236" s="629"/>
      <c r="E236" s="576" t="s">
        <v>198</v>
      </c>
      <c r="F236" s="576" t="s">
        <v>3207</v>
      </c>
      <c r="G236" s="644" t="s">
        <v>199</v>
      </c>
      <c r="H236" s="645" t="s">
        <v>7</v>
      </c>
      <c r="I236" s="644" t="str">
        <f t="shared" si="9"/>
        <v>AQ_TMSQ_TpSouffreMain ; AQ_TMSQ_TpSouffreMain_N</v>
      </c>
      <c r="J236" s="646" t="s">
        <v>186</v>
      </c>
      <c r="K236" s="566" t="s">
        <v>7</v>
      </c>
      <c r="L236" s="566">
        <v>232</v>
      </c>
      <c r="M236" s="567">
        <v>41</v>
      </c>
      <c r="N236" s="567">
        <v>41</v>
      </c>
      <c r="O236" s="567">
        <v>48</v>
      </c>
    </row>
    <row r="237" spans="1:15" ht="13.5" thickBot="1" x14ac:dyDescent="0.25">
      <c r="A237" s="80" t="s">
        <v>4800</v>
      </c>
      <c r="B237" s="620" t="str">
        <f t="shared" si="8"/>
        <v>-</v>
      </c>
      <c r="C237" s="629"/>
      <c r="D237" s="629"/>
      <c r="E237" s="576" t="s">
        <v>200</v>
      </c>
      <c r="F237" s="576" t="s">
        <v>3208</v>
      </c>
      <c r="G237" s="644" t="s">
        <v>201</v>
      </c>
      <c r="H237" s="645" t="s">
        <v>7</v>
      </c>
      <c r="I237" s="644" t="str">
        <f t="shared" si="9"/>
        <v>AQ_TMSQ_TpSouffreDos ; AQ_TMSQ_TpSouffreDos_N</v>
      </c>
      <c r="J237" s="646" t="s">
        <v>186</v>
      </c>
      <c r="K237" s="566" t="s">
        <v>7</v>
      </c>
      <c r="L237" s="566">
        <v>233</v>
      </c>
      <c r="M237" s="567">
        <v>41</v>
      </c>
      <c r="N237" s="567">
        <v>41</v>
      </c>
      <c r="O237" s="567">
        <v>48</v>
      </c>
    </row>
    <row r="238" spans="1:15" ht="13.5" thickBot="1" x14ac:dyDescent="0.25">
      <c r="A238" s="80" t="s">
        <v>4800</v>
      </c>
      <c r="B238" s="620" t="str">
        <f t="shared" si="8"/>
        <v>-</v>
      </c>
      <c r="C238" s="629"/>
      <c r="D238" s="629"/>
      <c r="E238" s="576" t="s">
        <v>202</v>
      </c>
      <c r="F238" s="576" t="s">
        <v>3209</v>
      </c>
      <c r="G238" s="644" t="s">
        <v>203</v>
      </c>
      <c r="H238" s="645" t="s">
        <v>7</v>
      </c>
      <c r="I238" s="644" t="str">
        <f t="shared" si="9"/>
        <v>AQ_TMSQ_TpSouffreGenou ; AQ_TMSQ_TpSouffreGenou_N</v>
      </c>
      <c r="J238" s="646" t="s">
        <v>186</v>
      </c>
      <c r="K238" s="566" t="s">
        <v>7</v>
      </c>
      <c r="L238" s="566">
        <v>234</v>
      </c>
      <c r="M238" s="567">
        <v>41</v>
      </c>
      <c r="N238" s="567">
        <v>41</v>
      </c>
      <c r="O238" s="567">
        <v>48</v>
      </c>
    </row>
    <row r="239" spans="1:15" ht="45.75" thickBot="1" x14ac:dyDescent="0.25">
      <c r="A239" s="80" t="s">
        <v>6</v>
      </c>
      <c r="B239" s="620" t="str">
        <f t="shared" si="8"/>
        <v>►</v>
      </c>
      <c r="C239" s="539" t="str">
        <f>IF(OR(C240="x",C241="x",C242="x",C243="x"),"x","Sélectionnez les réponses, ci-dessous, une par une")</f>
        <v>Sélectionnez les réponses, ci-dessous, une par une</v>
      </c>
      <c r="D239" s="539" t="str">
        <f>IF(OR(D240="x",D241="x",D242="x",D243="x"),"x","Select items here under")</f>
        <v>Select items here under</v>
      </c>
      <c r="E239" s="162" t="s">
        <v>3210</v>
      </c>
      <c r="F239" s="162" t="s">
        <v>3679</v>
      </c>
      <c r="G239" s="630"/>
      <c r="H239" s="631"/>
      <c r="I239" s="630" t="str">
        <f t="shared" si="9"/>
        <v/>
      </c>
      <c r="J239" s="682"/>
      <c r="K239" s="633" t="s">
        <v>7</v>
      </c>
      <c r="L239" s="633">
        <v>235</v>
      </c>
      <c r="M239" s="634">
        <v>42</v>
      </c>
      <c r="N239" s="635">
        <v>42</v>
      </c>
      <c r="O239" s="567">
        <v>49</v>
      </c>
    </row>
    <row r="240" spans="1:15" ht="13.5" thickBot="1" x14ac:dyDescent="0.25">
      <c r="A240" s="80" t="s">
        <v>4800</v>
      </c>
      <c r="B240" s="620" t="str">
        <f t="shared" si="8"/>
        <v>-</v>
      </c>
      <c r="C240" s="629"/>
      <c r="D240" s="629"/>
      <c r="E240" s="576" t="s">
        <v>3408</v>
      </c>
      <c r="F240" s="570" t="s">
        <v>3680</v>
      </c>
      <c r="G240" s="630" t="s">
        <v>204</v>
      </c>
      <c r="H240" s="631" t="s">
        <v>7</v>
      </c>
      <c r="I240" s="630" t="str">
        <f t="shared" si="9"/>
        <v>AQ_TMSQ_SoufSciatBGenou ; AQ_TMSQ_SoufSciatBGenou_N</v>
      </c>
      <c r="J240" s="632" t="s">
        <v>186</v>
      </c>
      <c r="K240" s="670" t="s">
        <v>7</v>
      </c>
      <c r="L240" s="670">
        <v>236</v>
      </c>
      <c r="M240" s="634">
        <v>42</v>
      </c>
      <c r="N240" s="635">
        <v>42</v>
      </c>
      <c r="O240" s="567">
        <v>49</v>
      </c>
    </row>
    <row r="241" spans="1:15" ht="13.5" thickBot="1" x14ac:dyDescent="0.25">
      <c r="A241" s="80" t="s">
        <v>4800</v>
      </c>
      <c r="B241" s="620" t="str">
        <f t="shared" si="8"/>
        <v>-</v>
      </c>
      <c r="C241" s="629"/>
      <c r="D241" s="629"/>
      <c r="E241" s="576" t="s">
        <v>3409</v>
      </c>
      <c r="F241" s="570" t="s">
        <v>3681</v>
      </c>
      <c r="G241" s="630" t="s">
        <v>205</v>
      </c>
      <c r="H241" s="631" t="s">
        <v>7</v>
      </c>
      <c r="I241" s="630" t="str">
        <f t="shared" si="9"/>
        <v>AQ_TMSQ_SoufSciatHGenou ; AQ_TMSQ_SoufSciatHGenou_N</v>
      </c>
      <c r="J241" s="632" t="s">
        <v>186</v>
      </c>
      <c r="K241" s="670" t="s">
        <v>7</v>
      </c>
      <c r="L241" s="670">
        <v>237</v>
      </c>
      <c r="M241" s="634">
        <v>42</v>
      </c>
      <c r="N241" s="635">
        <v>42</v>
      </c>
      <c r="O241" s="567">
        <v>49</v>
      </c>
    </row>
    <row r="242" spans="1:15" ht="13.5" thickBot="1" x14ac:dyDescent="0.25">
      <c r="A242" s="80" t="s">
        <v>4800</v>
      </c>
      <c r="B242" s="620" t="str">
        <f t="shared" si="8"/>
        <v>-</v>
      </c>
      <c r="C242" s="629"/>
      <c r="D242" s="629"/>
      <c r="E242" s="576" t="s">
        <v>3410</v>
      </c>
      <c r="F242" s="570" t="s">
        <v>3682</v>
      </c>
      <c r="G242" s="630" t="s">
        <v>206</v>
      </c>
      <c r="H242" s="631" t="s">
        <v>7</v>
      </c>
      <c r="I242" s="630" t="str">
        <f t="shared" si="9"/>
        <v>AQ_TMSQ_SoufLumbago ; AQ_TMSQ_SoufLumbago_N</v>
      </c>
      <c r="J242" s="632" t="s">
        <v>186</v>
      </c>
      <c r="K242" s="670" t="s">
        <v>7</v>
      </c>
      <c r="L242" s="670">
        <v>238</v>
      </c>
      <c r="M242" s="634">
        <v>42</v>
      </c>
      <c r="N242" s="635">
        <v>42</v>
      </c>
      <c r="O242" s="567">
        <v>49</v>
      </c>
    </row>
    <row r="243" spans="1:15" ht="13.5" thickBot="1" x14ac:dyDescent="0.25">
      <c r="A243" s="80" t="s">
        <v>4800</v>
      </c>
      <c r="B243" s="620" t="str">
        <f t="shared" si="8"/>
        <v>-</v>
      </c>
      <c r="C243" s="629"/>
      <c r="D243" s="629"/>
      <c r="E243" s="576" t="s">
        <v>3411</v>
      </c>
      <c r="F243" s="570" t="s">
        <v>3683</v>
      </c>
      <c r="G243" s="630" t="s">
        <v>207</v>
      </c>
      <c r="H243" s="631" t="s">
        <v>7</v>
      </c>
      <c r="I243" s="630" t="str">
        <f t="shared" si="9"/>
        <v>AQ_TMSQ_SoufAutre ; AQ_TMSQ_SoufAutre_N</v>
      </c>
      <c r="J243" s="632" t="s">
        <v>186</v>
      </c>
      <c r="K243" s="670" t="s">
        <v>7</v>
      </c>
      <c r="L243" s="670">
        <v>239</v>
      </c>
      <c r="M243" s="634">
        <v>42</v>
      </c>
      <c r="N243" s="635">
        <v>42</v>
      </c>
      <c r="O243" s="567">
        <v>49</v>
      </c>
    </row>
    <row r="244" spans="1:15" ht="45.75" thickBot="1" x14ac:dyDescent="0.25">
      <c r="A244" s="80" t="s">
        <v>6</v>
      </c>
      <c r="B244" s="620" t="str">
        <f t="shared" si="8"/>
        <v>►</v>
      </c>
      <c r="C244" s="537" t="str">
        <f>IF(OR(C245="x",C246="x",C247="x",C248="x",C249="x",C250="x"),"x","Sélectionnez les réponses, ci-dessous, une par une")</f>
        <v>Sélectionnez les réponses, ci-dessous, une par une</v>
      </c>
      <c r="D244" s="537" t="str">
        <f>IF(OR(D245="x",D246="x",D247="x",D248="x",D249="x",D250="x"),"x","Select items here under")</f>
        <v>Select items here under</v>
      </c>
      <c r="E244" s="162" t="s">
        <v>3412</v>
      </c>
      <c r="F244" s="162" t="s">
        <v>3684</v>
      </c>
      <c r="G244" s="644"/>
      <c r="H244" s="645"/>
      <c r="I244" s="644" t="str">
        <f t="shared" si="9"/>
        <v/>
      </c>
      <c r="J244" s="683"/>
      <c r="K244" s="566" t="s">
        <v>7</v>
      </c>
      <c r="L244" s="566">
        <v>240</v>
      </c>
      <c r="M244" s="567">
        <v>43</v>
      </c>
      <c r="N244" s="567">
        <v>43</v>
      </c>
      <c r="O244" s="567">
        <v>50</v>
      </c>
    </row>
    <row r="245" spans="1:15" ht="13.5" thickBot="1" x14ac:dyDescent="0.25">
      <c r="A245" s="80" t="s">
        <v>4800</v>
      </c>
      <c r="B245" s="620" t="str">
        <f t="shared" si="8"/>
        <v>-</v>
      </c>
      <c r="C245" s="629"/>
      <c r="D245" s="629"/>
      <c r="E245" s="576" t="s">
        <v>3401</v>
      </c>
      <c r="F245" s="570" t="s">
        <v>3672</v>
      </c>
      <c r="G245" s="644" t="s">
        <v>208</v>
      </c>
      <c r="H245" s="645" t="s">
        <v>7</v>
      </c>
      <c r="I245" s="644" t="str">
        <f t="shared" si="9"/>
        <v>AQ_TMSQ_Pb7jNuque ; AQ_TMSQ_Pb7jNuque_N</v>
      </c>
      <c r="J245" s="646" t="s">
        <v>186</v>
      </c>
      <c r="K245" s="566" t="s">
        <v>7</v>
      </c>
      <c r="L245" s="566">
        <v>241</v>
      </c>
      <c r="M245" s="567">
        <v>43</v>
      </c>
      <c r="N245" s="567">
        <v>43</v>
      </c>
      <c r="O245" s="567">
        <v>50</v>
      </c>
    </row>
    <row r="246" spans="1:15" ht="13.5" thickBot="1" x14ac:dyDescent="0.25">
      <c r="A246" s="80" t="s">
        <v>4800</v>
      </c>
      <c r="B246" s="620" t="str">
        <f t="shared" si="8"/>
        <v>-</v>
      </c>
      <c r="C246" s="629"/>
      <c r="D246" s="629"/>
      <c r="E246" s="576" t="s">
        <v>3402</v>
      </c>
      <c r="F246" s="570" t="s">
        <v>3673</v>
      </c>
      <c r="G246" s="644" t="s">
        <v>209</v>
      </c>
      <c r="H246" s="645" t="s">
        <v>7</v>
      </c>
      <c r="I246" s="644" t="str">
        <f t="shared" si="9"/>
        <v>AQ_TMSQ_Pb7jEpaule ; AQ_TMSQ_Pb7jEpaule_N</v>
      </c>
      <c r="J246" s="646" t="s">
        <v>186</v>
      </c>
      <c r="K246" s="566" t="s">
        <v>7</v>
      </c>
      <c r="L246" s="566">
        <v>242</v>
      </c>
      <c r="M246" s="567">
        <v>43</v>
      </c>
      <c r="N246" s="567">
        <v>43</v>
      </c>
      <c r="O246" s="567">
        <v>50</v>
      </c>
    </row>
    <row r="247" spans="1:15" ht="13.5" thickBot="1" x14ac:dyDescent="0.25">
      <c r="A247" s="80" t="s">
        <v>4800</v>
      </c>
      <c r="B247" s="620" t="str">
        <f t="shared" si="8"/>
        <v>-</v>
      </c>
      <c r="C247" s="629"/>
      <c r="D247" s="629"/>
      <c r="E247" s="576" t="s">
        <v>3413</v>
      </c>
      <c r="F247" s="570" t="s">
        <v>3674</v>
      </c>
      <c r="G247" s="644" t="s">
        <v>210</v>
      </c>
      <c r="H247" s="645" t="s">
        <v>7</v>
      </c>
      <c r="I247" s="644" t="str">
        <f t="shared" si="9"/>
        <v>AQ_TMSQ_Pb7jCoude ; AQ_TMSQ_Pb7jCoude_N</v>
      </c>
      <c r="J247" s="646" t="s">
        <v>186</v>
      </c>
      <c r="K247" s="566" t="s">
        <v>7</v>
      </c>
      <c r="L247" s="566">
        <v>243</v>
      </c>
      <c r="M247" s="567">
        <v>43</v>
      </c>
      <c r="N247" s="567">
        <v>43</v>
      </c>
      <c r="O247" s="567">
        <v>50</v>
      </c>
    </row>
    <row r="248" spans="1:15" ht="13.5" thickBot="1" x14ac:dyDescent="0.25">
      <c r="A248" s="80" t="s">
        <v>4800</v>
      </c>
      <c r="B248" s="620" t="str">
        <f t="shared" si="8"/>
        <v>-</v>
      </c>
      <c r="C248" s="629"/>
      <c r="D248" s="629"/>
      <c r="E248" s="576" t="s">
        <v>3404</v>
      </c>
      <c r="F248" s="570" t="s">
        <v>3675</v>
      </c>
      <c r="G248" s="644" t="s">
        <v>211</v>
      </c>
      <c r="H248" s="645" t="s">
        <v>7</v>
      </c>
      <c r="I248" s="644" t="str">
        <f t="shared" si="9"/>
        <v>AQ_TMSQ_Pb7jMain ; AQ_TMSQ_Pb7jMain_N</v>
      </c>
      <c r="J248" s="646" t="s">
        <v>186</v>
      </c>
      <c r="K248" s="566" t="s">
        <v>7</v>
      </c>
      <c r="L248" s="566">
        <v>244</v>
      </c>
      <c r="M248" s="567">
        <v>43</v>
      </c>
      <c r="N248" s="567">
        <v>43</v>
      </c>
      <c r="O248" s="567">
        <v>50</v>
      </c>
    </row>
    <row r="249" spans="1:15" ht="13.5" thickBot="1" x14ac:dyDescent="0.25">
      <c r="A249" s="80" t="s">
        <v>4800</v>
      </c>
      <c r="B249" s="620" t="str">
        <f t="shared" si="8"/>
        <v>-</v>
      </c>
      <c r="C249" s="629"/>
      <c r="D249" s="629"/>
      <c r="E249" s="576" t="s">
        <v>3414</v>
      </c>
      <c r="F249" s="570" t="s">
        <v>3676</v>
      </c>
      <c r="G249" s="644" t="s">
        <v>212</v>
      </c>
      <c r="H249" s="645" t="s">
        <v>7</v>
      </c>
      <c r="I249" s="644" t="str">
        <f t="shared" si="9"/>
        <v>AQ_TMSQ_Pb7jDos ; AQ_TMSQ_Pb7jDos_N</v>
      </c>
      <c r="J249" s="646" t="s">
        <v>186</v>
      </c>
      <c r="K249" s="566" t="s">
        <v>7</v>
      </c>
      <c r="L249" s="566">
        <v>245</v>
      </c>
      <c r="M249" s="567">
        <v>43</v>
      </c>
      <c r="N249" s="567">
        <v>43</v>
      </c>
      <c r="O249" s="567">
        <v>50</v>
      </c>
    </row>
    <row r="250" spans="1:15" ht="13.5" thickBot="1" x14ac:dyDescent="0.25">
      <c r="A250" s="80" t="s">
        <v>4800</v>
      </c>
      <c r="B250" s="620" t="str">
        <f t="shared" si="8"/>
        <v>-</v>
      </c>
      <c r="C250" s="629"/>
      <c r="D250" s="629"/>
      <c r="E250" s="576" t="s">
        <v>3406</v>
      </c>
      <c r="F250" s="570" t="s">
        <v>3677</v>
      </c>
      <c r="G250" s="644" t="s">
        <v>213</v>
      </c>
      <c r="H250" s="645" t="s">
        <v>7</v>
      </c>
      <c r="I250" s="644" t="str">
        <f t="shared" si="9"/>
        <v>AQ_TMSQ_Pb7jGenou ; AQ_TMSQ_Pb7jGenou_N</v>
      </c>
      <c r="J250" s="646" t="s">
        <v>186</v>
      </c>
      <c r="K250" s="566" t="s">
        <v>7</v>
      </c>
      <c r="L250" s="566">
        <v>246</v>
      </c>
      <c r="M250" s="567">
        <v>43</v>
      </c>
      <c r="N250" s="567">
        <v>43</v>
      </c>
      <c r="O250" s="567">
        <v>50</v>
      </c>
    </row>
    <row r="251" spans="1:15" ht="45.75" thickBot="1" x14ac:dyDescent="0.25">
      <c r="A251" s="80" t="s">
        <v>6</v>
      </c>
      <c r="B251" s="620" t="str">
        <f t="shared" si="8"/>
        <v>►</v>
      </c>
      <c r="C251" s="537" t="str">
        <f>IF(OR(C252="x",C253="x",C254="x",C255="x",C256="x",C257="x"),"x","Sélectionnez les réponses, ci-dessous, une par une")</f>
        <v>Sélectionnez les réponses, ci-dessous, une par une</v>
      </c>
      <c r="D251" s="537" t="str">
        <f>IF(OR(D252="x",D253="x",D254="x",D255="x",D256="x",D257="x"),"x","Select items here under")</f>
        <v>Select items here under</v>
      </c>
      <c r="E251" s="162" t="s">
        <v>3415</v>
      </c>
      <c r="F251" s="162" t="s">
        <v>3685</v>
      </c>
      <c r="G251" s="644"/>
      <c r="H251" s="645"/>
      <c r="I251" s="644" t="str">
        <f t="shared" si="9"/>
        <v/>
      </c>
      <c r="J251" s="683"/>
      <c r="K251" s="650" t="s">
        <v>7</v>
      </c>
      <c r="L251" s="650">
        <v>247</v>
      </c>
      <c r="M251" s="634">
        <v>44</v>
      </c>
      <c r="N251" s="635">
        <v>44</v>
      </c>
      <c r="O251" s="567">
        <v>51</v>
      </c>
    </row>
    <row r="252" spans="1:15" ht="13.5" thickBot="1" x14ac:dyDescent="0.25">
      <c r="A252" s="80" t="s">
        <v>4800</v>
      </c>
      <c r="B252" s="620" t="str">
        <f t="shared" si="8"/>
        <v>-</v>
      </c>
      <c r="C252" s="629"/>
      <c r="D252" s="629"/>
      <c r="E252" s="576" t="s">
        <v>192</v>
      </c>
      <c r="F252" s="576" t="s">
        <v>3204</v>
      </c>
      <c r="G252" s="644" t="s">
        <v>214</v>
      </c>
      <c r="H252" s="645" t="s">
        <v>7</v>
      </c>
      <c r="I252" s="644" t="str">
        <f t="shared" si="9"/>
        <v>AQ_TMSQ_IntensNuque ; AQ_TMSQ_IntensNuque_N</v>
      </c>
      <c r="J252" s="646" t="s">
        <v>186</v>
      </c>
      <c r="K252" s="658" t="s">
        <v>7</v>
      </c>
      <c r="L252" s="658">
        <v>248</v>
      </c>
      <c r="M252" s="634">
        <v>44</v>
      </c>
      <c r="N252" s="635">
        <v>44</v>
      </c>
      <c r="O252" s="567">
        <v>51</v>
      </c>
    </row>
    <row r="253" spans="1:15" ht="13.5" thickBot="1" x14ac:dyDescent="0.25">
      <c r="A253" s="80" t="s">
        <v>4800</v>
      </c>
      <c r="B253" s="620" t="str">
        <f t="shared" si="8"/>
        <v>-</v>
      </c>
      <c r="C253" s="629"/>
      <c r="D253" s="629"/>
      <c r="E253" s="576" t="s">
        <v>194</v>
      </c>
      <c r="F253" s="576" t="s">
        <v>3205</v>
      </c>
      <c r="G253" s="644" t="s">
        <v>215</v>
      </c>
      <c r="H253" s="645" t="s">
        <v>7</v>
      </c>
      <c r="I253" s="644" t="str">
        <f t="shared" si="9"/>
        <v>AQ_TMSQ_IntensEpaule ; AQ_TMSQ_IntensEpaule_N</v>
      </c>
      <c r="J253" s="646" t="s">
        <v>186</v>
      </c>
      <c r="K253" s="658" t="s">
        <v>7</v>
      </c>
      <c r="L253" s="658">
        <v>249</v>
      </c>
      <c r="M253" s="634">
        <v>44</v>
      </c>
      <c r="N253" s="635">
        <v>44</v>
      </c>
      <c r="O253" s="567">
        <v>51</v>
      </c>
    </row>
    <row r="254" spans="1:15" ht="13.5" thickBot="1" x14ac:dyDescent="0.25">
      <c r="A254" s="80" t="s">
        <v>4800</v>
      </c>
      <c r="B254" s="620" t="str">
        <f t="shared" si="8"/>
        <v>-</v>
      </c>
      <c r="C254" s="629"/>
      <c r="D254" s="629"/>
      <c r="E254" s="576" t="s">
        <v>196</v>
      </c>
      <c r="F254" s="576" t="s">
        <v>3206</v>
      </c>
      <c r="G254" s="644" t="s">
        <v>216</v>
      </c>
      <c r="H254" s="645" t="s">
        <v>7</v>
      </c>
      <c r="I254" s="644" t="str">
        <f t="shared" si="9"/>
        <v>AQ_TMSQ_IntensCoude ; AQ_TMSQ_IntensCoude_N</v>
      </c>
      <c r="J254" s="646" t="s">
        <v>186</v>
      </c>
      <c r="K254" s="658" t="s">
        <v>7</v>
      </c>
      <c r="L254" s="658">
        <v>250</v>
      </c>
      <c r="M254" s="634">
        <v>44</v>
      </c>
      <c r="N254" s="635">
        <v>44</v>
      </c>
      <c r="O254" s="567">
        <v>51</v>
      </c>
    </row>
    <row r="255" spans="1:15" ht="13.5" thickBot="1" x14ac:dyDescent="0.25">
      <c r="A255" s="80" t="s">
        <v>4800</v>
      </c>
      <c r="B255" s="620" t="str">
        <f t="shared" si="8"/>
        <v>-</v>
      </c>
      <c r="C255" s="629"/>
      <c r="D255" s="629"/>
      <c r="E255" s="576" t="s">
        <v>198</v>
      </c>
      <c r="F255" s="576" t="s">
        <v>3207</v>
      </c>
      <c r="G255" s="644" t="s">
        <v>217</v>
      </c>
      <c r="H255" s="645" t="s">
        <v>7</v>
      </c>
      <c r="I255" s="644" t="str">
        <f t="shared" si="9"/>
        <v>AQ_TMSQ_IntensMain ; AQ_TMSQ_IntensMain_N</v>
      </c>
      <c r="J255" s="646" t="s">
        <v>186</v>
      </c>
      <c r="K255" s="658" t="s">
        <v>7</v>
      </c>
      <c r="L255" s="658">
        <v>251</v>
      </c>
      <c r="M255" s="634">
        <v>44</v>
      </c>
      <c r="N255" s="635">
        <v>44</v>
      </c>
      <c r="O255" s="567">
        <v>51</v>
      </c>
    </row>
    <row r="256" spans="1:15" ht="13.5" thickBot="1" x14ac:dyDescent="0.25">
      <c r="A256" s="80" t="s">
        <v>4800</v>
      </c>
      <c r="B256" s="620" t="str">
        <f t="shared" si="8"/>
        <v>-</v>
      </c>
      <c r="C256" s="629"/>
      <c r="D256" s="629"/>
      <c r="E256" s="576" t="s">
        <v>200</v>
      </c>
      <c r="F256" s="576" t="s">
        <v>3208</v>
      </c>
      <c r="G256" s="644" t="s">
        <v>218</v>
      </c>
      <c r="H256" s="645" t="s">
        <v>7</v>
      </c>
      <c r="I256" s="644" t="str">
        <f t="shared" si="9"/>
        <v>AQ_TMSQ_IntensDos ; AQ_TMSQ_IntensDos_N</v>
      </c>
      <c r="J256" s="646" t="s">
        <v>186</v>
      </c>
      <c r="K256" s="658" t="s">
        <v>7</v>
      </c>
      <c r="L256" s="658">
        <v>252</v>
      </c>
      <c r="M256" s="634">
        <v>44</v>
      </c>
      <c r="N256" s="635">
        <v>44</v>
      </c>
      <c r="O256" s="567">
        <v>51</v>
      </c>
    </row>
    <row r="257" spans="1:15" ht="13.5" thickBot="1" x14ac:dyDescent="0.25">
      <c r="A257" s="80" t="s">
        <v>4800</v>
      </c>
      <c r="B257" s="620" t="str">
        <f t="shared" si="8"/>
        <v>-</v>
      </c>
      <c r="C257" s="629"/>
      <c r="D257" s="629"/>
      <c r="E257" s="576" t="s">
        <v>202</v>
      </c>
      <c r="F257" s="576" t="s">
        <v>3209</v>
      </c>
      <c r="G257" s="644" t="s">
        <v>219</v>
      </c>
      <c r="H257" s="645" t="s">
        <v>7</v>
      </c>
      <c r="I257" s="644" t="str">
        <f t="shared" si="9"/>
        <v>AQ_TMSQ_IntensGenou ; AQ_TMSQ_IntensGenou_N</v>
      </c>
      <c r="J257" s="646" t="s">
        <v>186</v>
      </c>
      <c r="K257" s="658" t="s">
        <v>7</v>
      </c>
      <c r="L257" s="658">
        <v>253</v>
      </c>
      <c r="M257" s="634">
        <v>44</v>
      </c>
      <c r="N257" s="635">
        <v>44</v>
      </c>
      <c r="O257" s="567">
        <v>51</v>
      </c>
    </row>
    <row r="258" spans="1:15" ht="45.75" thickBot="1" x14ac:dyDescent="0.25">
      <c r="A258" s="80" t="s">
        <v>6</v>
      </c>
      <c r="B258" s="620" t="str">
        <f t="shared" si="8"/>
        <v>►</v>
      </c>
      <c r="C258" s="537" t="str">
        <f>IF(OR(C259="x",C260="x",C261="x",C262="x",C263="x"),"x","Sélectionnez les réponses, ci-dessous, une par une")</f>
        <v>Sélectionnez les réponses, ci-dessous, une par une</v>
      </c>
      <c r="D258" s="537" t="str">
        <f>IF(OR(D259="x",D260="x",D261="x",D262="x",D263="x"),"x","Select items here under")</f>
        <v>Select items here under</v>
      </c>
      <c r="E258" s="162" t="s">
        <v>3211</v>
      </c>
      <c r="F258" s="162" t="s">
        <v>3686</v>
      </c>
      <c r="G258" s="644"/>
      <c r="H258" s="645"/>
      <c r="I258" s="644" t="str">
        <f t="shared" si="9"/>
        <v/>
      </c>
      <c r="J258" s="683"/>
      <c r="K258" s="566" t="s">
        <v>7</v>
      </c>
      <c r="L258" s="566">
        <v>254</v>
      </c>
      <c r="M258" s="567">
        <v>45</v>
      </c>
      <c r="N258" s="567">
        <v>45</v>
      </c>
      <c r="O258" s="567">
        <v>52</v>
      </c>
    </row>
    <row r="259" spans="1:15" ht="13.5" thickBot="1" x14ac:dyDescent="0.25">
      <c r="A259" s="80" t="s">
        <v>4800</v>
      </c>
      <c r="B259" s="620" t="str">
        <f t="shared" ref="B259:B322" si="10">IF(ISERROR(LOOKUP(A259,TABLE,SIGNE)),"",(LOOKUP(A259,TABLE,SIGNE)))</f>
        <v>-</v>
      </c>
      <c r="C259" s="629"/>
      <c r="D259" s="629"/>
      <c r="E259" s="576" t="s">
        <v>3416</v>
      </c>
      <c r="F259" s="570" t="s">
        <v>3687</v>
      </c>
      <c r="G259" s="644" t="s">
        <v>220</v>
      </c>
      <c r="H259" s="645" t="s">
        <v>7</v>
      </c>
      <c r="I259" s="644" t="str">
        <f t="shared" si="9"/>
        <v>AQ_TMSQ_OpereDos ; AQ_TMSQ_OpereDos_N</v>
      </c>
      <c r="J259" s="646" t="s">
        <v>186</v>
      </c>
      <c r="K259" s="566" t="s">
        <v>7</v>
      </c>
      <c r="L259" s="566">
        <v>255</v>
      </c>
      <c r="M259" s="567">
        <v>45</v>
      </c>
      <c r="N259" s="567">
        <v>45</v>
      </c>
      <c r="O259" s="567">
        <v>52</v>
      </c>
    </row>
    <row r="260" spans="1:15" ht="13.5" thickBot="1" x14ac:dyDescent="0.25">
      <c r="A260" s="80" t="s">
        <v>4800</v>
      </c>
      <c r="B260" s="620" t="str">
        <f t="shared" si="10"/>
        <v>-</v>
      </c>
      <c r="C260" s="629"/>
      <c r="D260" s="629"/>
      <c r="E260" s="576" t="s">
        <v>3417</v>
      </c>
      <c r="F260" s="570" t="s">
        <v>3688</v>
      </c>
      <c r="G260" s="644" t="s">
        <v>221</v>
      </c>
      <c r="H260" s="645" t="s">
        <v>7</v>
      </c>
      <c r="I260" s="644" t="str">
        <f t="shared" si="9"/>
        <v>AQ_TMSQ_OpereGenou ; AQ_TMSQ_OpereGenou_N</v>
      </c>
      <c r="J260" s="646" t="s">
        <v>186</v>
      </c>
      <c r="K260" s="566" t="s">
        <v>7</v>
      </c>
      <c r="L260" s="566">
        <v>256</v>
      </c>
      <c r="M260" s="567">
        <v>45</v>
      </c>
      <c r="N260" s="567">
        <v>45</v>
      </c>
      <c r="O260" s="567">
        <v>52</v>
      </c>
    </row>
    <row r="261" spans="1:15" ht="13.5" thickBot="1" x14ac:dyDescent="0.25">
      <c r="A261" s="80" t="s">
        <v>4800</v>
      </c>
      <c r="B261" s="620" t="str">
        <f t="shared" si="10"/>
        <v>-</v>
      </c>
      <c r="C261" s="629"/>
      <c r="D261" s="629"/>
      <c r="E261" s="576" t="s">
        <v>3418</v>
      </c>
      <c r="F261" s="570" t="s">
        <v>3689</v>
      </c>
      <c r="G261" s="644" t="s">
        <v>222</v>
      </c>
      <c r="H261" s="645" t="s">
        <v>7</v>
      </c>
      <c r="I261" s="644" t="str">
        <f t="shared" si="9"/>
        <v>AQ_TMSQ_OpereBras ; AQ_TMSQ_OpereBras_N</v>
      </c>
      <c r="J261" s="646" t="s">
        <v>186</v>
      </c>
      <c r="K261" s="566" t="s">
        <v>7</v>
      </c>
      <c r="L261" s="566">
        <v>257</v>
      </c>
      <c r="M261" s="567">
        <v>45</v>
      </c>
      <c r="N261" s="567">
        <v>45</v>
      </c>
      <c r="O261" s="567">
        <v>52</v>
      </c>
    </row>
    <row r="262" spans="1:15" ht="13.5" thickBot="1" x14ac:dyDescent="0.25">
      <c r="A262" s="80" t="s">
        <v>4800</v>
      </c>
      <c r="B262" s="620" t="str">
        <f t="shared" si="10"/>
        <v>-</v>
      </c>
      <c r="C262" s="629"/>
      <c r="D262" s="629"/>
      <c r="E262" s="576" t="s">
        <v>3419</v>
      </c>
      <c r="F262" s="655" t="s">
        <v>3690</v>
      </c>
      <c r="G262" s="644" t="s">
        <v>223</v>
      </c>
      <c r="H262" s="645" t="s">
        <v>7</v>
      </c>
      <c r="I262" s="644" t="str">
        <f t="shared" si="9"/>
        <v>AQ_TMSQ_OpereEpaule ; AQ_TMSQ_OpereEpaule_N</v>
      </c>
      <c r="J262" s="646"/>
      <c r="K262" s="566"/>
      <c r="L262" s="566">
        <v>258</v>
      </c>
      <c r="M262" s="567">
        <v>45</v>
      </c>
      <c r="N262" s="567">
        <v>45</v>
      </c>
      <c r="O262" s="567">
        <v>52</v>
      </c>
    </row>
    <row r="263" spans="1:15" ht="13.5" thickBot="1" x14ac:dyDescent="0.25">
      <c r="A263" s="80" t="s">
        <v>4800</v>
      </c>
      <c r="B263" s="620" t="str">
        <f t="shared" si="10"/>
        <v>-</v>
      </c>
      <c r="C263" s="629"/>
      <c r="D263" s="629"/>
      <c r="E263" s="576" t="s">
        <v>3420</v>
      </c>
      <c r="F263" s="570" t="s">
        <v>3691</v>
      </c>
      <c r="G263" s="644" t="s">
        <v>3950</v>
      </c>
      <c r="H263" s="645" t="s">
        <v>7</v>
      </c>
      <c r="I263" s="644" t="s">
        <v>3954</v>
      </c>
      <c r="J263" s="646" t="s">
        <v>186</v>
      </c>
      <c r="K263" s="566" t="s">
        <v>7</v>
      </c>
      <c r="L263" s="566">
        <v>259</v>
      </c>
      <c r="M263" s="567">
        <v>45</v>
      </c>
      <c r="N263" s="567">
        <v>45</v>
      </c>
      <c r="O263" s="567">
        <v>52</v>
      </c>
    </row>
    <row r="264" spans="1:15" ht="45.75" thickBot="1" x14ac:dyDescent="0.25">
      <c r="A264" s="80" t="s">
        <v>6</v>
      </c>
      <c r="B264" s="620" t="str">
        <f t="shared" si="10"/>
        <v>►</v>
      </c>
      <c r="C264" s="537" t="str">
        <f>IF(OR(C265="x",C266="x",C267="x",C268="x",C269="x"),"x","Sélectionnez les réponses, ci-dessous, une par une")</f>
        <v>Sélectionnez les réponses, ci-dessous, une par une</v>
      </c>
      <c r="D264" s="537" t="str">
        <f>IF(OR(D265="x",D266="x",D267="x",D268="x",D269="x"),"x","Select items here under")</f>
        <v>Select items here under</v>
      </c>
      <c r="E264" s="162" t="s">
        <v>3212</v>
      </c>
      <c r="F264" s="162" t="s">
        <v>3692</v>
      </c>
      <c r="G264" s="644"/>
      <c r="H264" s="645"/>
      <c r="I264" s="644" t="str">
        <f t="shared" ref="I264:I332" si="11">IF(G264&lt;&gt;"",IF(H264&lt;&gt;"",G264&amp;" ; "&amp;IFERROR(IF(SEARCH(" ; ",G264)&gt;0,SUBSTITUTE(G264," ; ","_N ; ")&amp;"_N"),IFERROR(IF(SEARCH(" ;",G264)&gt;0,SUBSTITUTE(G264," ;","_N  ; ")&amp;"_N"),IFERROR(IF(SEARCH(";",G264)&gt;0,SUBSTITUTE(G264,";","_N  ; ")&amp;"_N"),G264&amp;"_N"))),G264),"")</f>
        <v/>
      </c>
      <c r="J264" s="683"/>
      <c r="K264" s="650" t="s">
        <v>7</v>
      </c>
      <c r="L264" s="650">
        <v>260</v>
      </c>
      <c r="M264" s="634">
        <v>46</v>
      </c>
      <c r="N264" s="635">
        <v>46</v>
      </c>
      <c r="O264" s="567">
        <v>53</v>
      </c>
    </row>
    <row r="265" spans="1:15" ht="13.5" thickBot="1" x14ac:dyDescent="0.25">
      <c r="A265" s="80" t="s">
        <v>4800</v>
      </c>
      <c r="B265" s="620" t="str">
        <f t="shared" si="10"/>
        <v>-</v>
      </c>
      <c r="C265" s="629"/>
      <c r="D265" s="629"/>
      <c r="E265" s="576" t="s">
        <v>3416</v>
      </c>
      <c r="F265" s="576" t="s">
        <v>3693</v>
      </c>
      <c r="G265" s="644" t="s">
        <v>224</v>
      </c>
      <c r="H265" s="645" t="s">
        <v>7</v>
      </c>
      <c r="I265" s="644" t="str">
        <f t="shared" si="11"/>
        <v>AQ_TMSQ_ChgtPostDos ; AQ_TMSQ_ChgtPostDos_N</v>
      </c>
      <c r="J265" s="646" t="s">
        <v>186</v>
      </c>
      <c r="K265" s="658" t="s">
        <v>7</v>
      </c>
      <c r="L265" s="658">
        <v>261</v>
      </c>
      <c r="M265" s="634">
        <v>46</v>
      </c>
      <c r="N265" s="635">
        <v>46</v>
      </c>
      <c r="O265" s="567">
        <v>53</v>
      </c>
    </row>
    <row r="266" spans="1:15" ht="13.5" thickBot="1" x14ac:dyDescent="0.25">
      <c r="A266" s="80" t="s">
        <v>4800</v>
      </c>
      <c r="B266" s="620" t="str">
        <f t="shared" si="10"/>
        <v>-</v>
      </c>
      <c r="C266" s="629"/>
      <c r="D266" s="629"/>
      <c r="E266" s="576" t="s">
        <v>3417</v>
      </c>
      <c r="F266" s="576" t="s">
        <v>3694</v>
      </c>
      <c r="G266" s="644" t="s">
        <v>225</v>
      </c>
      <c r="H266" s="645" t="s">
        <v>7</v>
      </c>
      <c r="I266" s="644" t="str">
        <f t="shared" si="11"/>
        <v>AQ_TMSQ_ChgtPostGenou ; AQ_TMSQ_ChgtPostGenou_N</v>
      </c>
      <c r="J266" s="646" t="s">
        <v>186</v>
      </c>
      <c r="K266" s="658" t="s">
        <v>7</v>
      </c>
      <c r="L266" s="658">
        <v>262</v>
      </c>
      <c r="M266" s="634">
        <v>46</v>
      </c>
      <c r="N266" s="635">
        <v>46</v>
      </c>
      <c r="O266" s="567">
        <v>53</v>
      </c>
    </row>
    <row r="267" spans="1:15" ht="13.5" thickBot="1" x14ac:dyDescent="0.25">
      <c r="A267" s="80" t="s">
        <v>4800</v>
      </c>
      <c r="B267" s="620" t="str">
        <f t="shared" si="10"/>
        <v>-</v>
      </c>
      <c r="C267" s="629"/>
      <c r="D267" s="629"/>
      <c r="E267" s="576" t="s">
        <v>3418</v>
      </c>
      <c r="F267" s="576" t="s">
        <v>3695</v>
      </c>
      <c r="G267" s="644" t="s">
        <v>226</v>
      </c>
      <c r="H267" s="645" t="s">
        <v>7</v>
      </c>
      <c r="I267" s="644" t="str">
        <f t="shared" si="11"/>
        <v>AQ_TMSQ_ChgtPostBras ; AQ_TMSQ_ChgtPostBras_N</v>
      </c>
      <c r="J267" s="646" t="s">
        <v>186</v>
      </c>
      <c r="K267" s="658" t="s">
        <v>7</v>
      </c>
      <c r="L267" s="658">
        <v>263</v>
      </c>
      <c r="M267" s="634">
        <v>46</v>
      </c>
      <c r="N267" s="635">
        <v>46</v>
      </c>
      <c r="O267" s="567">
        <v>53</v>
      </c>
    </row>
    <row r="268" spans="1:15" ht="13.5" thickBot="1" x14ac:dyDescent="0.25">
      <c r="A268" s="80" t="s">
        <v>4800</v>
      </c>
      <c r="B268" s="620" t="str">
        <f t="shared" si="10"/>
        <v>-</v>
      </c>
      <c r="C268" s="629"/>
      <c r="D268" s="629"/>
      <c r="E268" s="576" t="s">
        <v>3419</v>
      </c>
      <c r="F268" s="576" t="s">
        <v>3696</v>
      </c>
      <c r="G268" s="644" t="s">
        <v>227</v>
      </c>
      <c r="H268" s="645" t="s">
        <v>7</v>
      </c>
      <c r="I268" s="644" t="str">
        <f t="shared" si="11"/>
        <v>AQ_TMSQ_ChgtPostEpaule ; AQ_TMSQ_ChgtPostEpaule_N</v>
      </c>
      <c r="J268" s="646" t="s">
        <v>186</v>
      </c>
      <c r="K268" s="658" t="s">
        <v>7</v>
      </c>
      <c r="L268" s="658">
        <v>264</v>
      </c>
      <c r="M268" s="634">
        <v>46</v>
      </c>
      <c r="N268" s="635">
        <v>46</v>
      </c>
      <c r="O268" s="567">
        <v>53</v>
      </c>
    </row>
    <row r="269" spans="1:15" ht="13.5" thickBot="1" x14ac:dyDescent="0.25">
      <c r="A269" s="80" t="s">
        <v>4800</v>
      </c>
      <c r="B269" s="620" t="str">
        <f t="shared" si="10"/>
        <v>-</v>
      </c>
      <c r="C269" s="629"/>
      <c r="D269" s="629"/>
      <c r="E269" s="576" t="s">
        <v>3420</v>
      </c>
      <c r="F269" s="576" t="s">
        <v>3697</v>
      </c>
      <c r="G269" s="644" t="s">
        <v>3951</v>
      </c>
      <c r="H269" s="645" t="s">
        <v>7</v>
      </c>
      <c r="I269" s="644" t="s">
        <v>3955</v>
      </c>
      <c r="J269" s="646" t="s">
        <v>186</v>
      </c>
      <c r="K269" s="658" t="s">
        <v>7</v>
      </c>
      <c r="L269" s="658">
        <v>265</v>
      </c>
      <c r="M269" s="634">
        <v>46</v>
      </c>
      <c r="N269" s="635">
        <v>46</v>
      </c>
      <c r="O269" s="567">
        <v>53</v>
      </c>
    </row>
    <row r="270" spans="1:15" ht="34.5" thickBot="1" x14ac:dyDescent="0.25">
      <c r="A270" s="80" t="s">
        <v>6</v>
      </c>
      <c r="B270" s="620" t="str">
        <f t="shared" si="10"/>
        <v>►</v>
      </c>
      <c r="C270" s="629"/>
      <c r="D270" s="629"/>
      <c r="E270" s="162" t="s">
        <v>3421</v>
      </c>
      <c r="F270" s="162" t="s">
        <v>3698</v>
      </c>
      <c r="G270" s="644" t="s">
        <v>3952</v>
      </c>
      <c r="H270" s="645" t="s">
        <v>7</v>
      </c>
      <c r="I270" s="644" t="s">
        <v>3956</v>
      </c>
      <c r="J270" s="646" t="s">
        <v>186</v>
      </c>
      <c r="K270" s="566" t="s">
        <v>7</v>
      </c>
      <c r="L270" s="566">
        <v>266</v>
      </c>
      <c r="M270" s="567">
        <v>47</v>
      </c>
      <c r="N270" s="567">
        <v>47</v>
      </c>
      <c r="O270" s="567">
        <v>54</v>
      </c>
    </row>
    <row r="271" spans="1:15" ht="16.5" thickBot="1" x14ac:dyDescent="0.25">
      <c r="A271" s="82" t="s">
        <v>10</v>
      </c>
      <c r="B271" s="620" t="str">
        <f t="shared" si="10"/>
        <v>◄►</v>
      </c>
      <c r="C271" s="621"/>
      <c r="D271" s="621"/>
      <c r="E271" s="419" t="s">
        <v>4857</v>
      </c>
      <c r="F271" s="679" t="s">
        <v>4856</v>
      </c>
      <c r="G271" s="664"/>
      <c r="H271" s="665"/>
      <c r="I271" s="664" t="str">
        <f t="shared" si="11"/>
        <v/>
      </c>
      <c r="J271" s="680"/>
      <c r="K271" s="681" t="s">
        <v>7</v>
      </c>
      <c r="L271" s="681">
        <v>267</v>
      </c>
      <c r="M271" s="668"/>
      <c r="N271" s="669"/>
      <c r="O271" s="668"/>
    </row>
    <row r="272" spans="1:15" s="685" customFormat="1" ht="13.5" thickBot="1" x14ac:dyDescent="0.25">
      <c r="A272" s="80" t="s">
        <v>6</v>
      </c>
      <c r="B272" s="620" t="str">
        <f t="shared" si="10"/>
        <v>►</v>
      </c>
      <c r="C272" s="629"/>
      <c r="D272" s="629"/>
      <c r="E272" s="562" t="s">
        <v>4884</v>
      </c>
      <c r="F272" s="562" t="s">
        <v>4861</v>
      </c>
      <c r="G272" s="644" t="s">
        <v>2921</v>
      </c>
      <c r="H272" s="645"/>
      <c r="I272" s="644" t="str">
        <f t="shared" si="11"/>
        <v>AQ_CESD_Score_i</v>
      </c>
      <c r="J272" s="684" t="s">
        <v>230</v>
      </c>
      <c r="K272" s="563"/>
      <c r="L272" s="563">
        <v>268</v>
      </c>
      <c r="M272" s="564" t="s">
        <v>7</v>
      </c>
      <c r="N272" s="564" t="s">
        <v>7</v>
      </c>
      <c r="O272" s="564" t="s">
        <v>7</v>
      </c>
    </row>
    <row r="273" spans="1:15" ht="13.5" thickBot="1" x14ac:dyDescent="0.25">
      <c r="A273" s="80" t="s">
        <v>6</v>
      </c>
      <c r="B273" s="620" t="str">
        <f t="shared" si="10"/>
        <v>►</v>
      </c>
      <c r="C273" s="629"/>
      <c r="D273" s="629"/>
      <c r="E273" s="562" t="s">
        <v>4885</v>
      </c>
      <c r="F273" s="562" t="s">
        <v>4862</v>
      </c>
      <c r="G273" s="630" t="s">
        <v>2922</v>
      </c>
      <c r="H273" s="631"/>
      <c r="I273" s="644" t="str">
        <f>IF(G273&lt;&gt;"",IF(H273&lt;&gt;"",G273&amp;" ; "&amp;IFERROR(IF(SEARCH(" ; ",G273)&gt;0,SUBSTITUTE(G273," ; ","_N ; ")&amp;"_N"),IFERROR(IF(SEARCH(" ;",G273)&gt;0,SUBSTITUTE(G273," ;","_N  ; ")&amp;"_N"),IFERROR(IF(SEARCH(";",G273)&gt;0,SUBSTITUTE(G273,";","_N  ; ")&amp;"_N"),G273&amp;"_N"))),G273),"")</f>
        <v>AQ_CESD_Classe_i</v>
      </c>
      <c r="J273" s="684" t="s">
        <v>230</v>
      </c>
      <c r="K273" s="563"/>
      <c r="L273" s="563">
        <v>269</v>
      </c>
      <c r="M273" s="564" t="s">
        <v>7</v>
      </c>
      <c r="N273" s="564" t="s">
        <v>7</v>
      </c>
      <c r="O273" s="564" t="s">
        <v>7</v>
      </c>
    </row>
    <row r="274" spans="1:15" ht="90.75" thickBot="1" x14ac:dyDescent="0.25">
      <c r="A274" s="80" t="s">
        <v>6</v>
      </c>
      <c r="B274" s="620" t="str">
        <f t="shared" si="10"/>
        <v>►</v>
      </c>
      <c r="C274" s="538"/>
      <c r="D274" s="538"/>
      <c r="E274" s="585" t="s">
        <v>3422</v>
      </c>
      <c r="F274" s="585" t="s">
        <v>3699</v>
      </c>
      <c r="G274" s="644"/>
      <c r="H274" s="645"/>
      <c r="I274" s="644" t="str">
        <f t="shared" si="11"/>
        <v/>
      </c>
      <c r="J274" s="632"/>
      <c r="K274" s="633" t="s">
        <v>7</v>
      </c>
      <c r="L274" s="633">
        <v>270</v>
      </c>
      <c r="M274" s="634">
        <v>48</v>
      </c>
      <c r="N274" s="635">
        <v>48</v>
      </c>
      <c r="O274" s="634">
        <v>55</v>
      </c>
    </row>
    <row r="275" spans="1:15" ht="13.5" thickBot="1" x14ac:dyDescent="0.25">
      <c r="A275" s="443" t="s">
        <v>4800</v>
      </c>
      <c r="B275" s="620" t="str">
        <f t="shared" si="10"/>
        <v>-</v>
      </c>
      <c r="C275" s="647" t="str">
        <f t="shared" ref="C275:C294" si="12">IF($C$274="x","+","")</f>
        <v/>
      </c>
      <c r="D275" s="647" t="str">
        <f t="shared" ref="D275:D294" si="13">IF($D$274="x","+","")</f>
        <v/>
      </c>
      <c r="E275" s="568" t="s">
        <v>228</v>
      </c>
      <c r="F275" s="576" t="s">
        <v>3213</v>
      </c>
      <c r="G275" s="644" t="s">
        <v>229</v>
      </c>
      <c r="H275" s="645" t="s">
        <v>7</v>
      </c>
      <c r="I275" s="644" t="str">
        <f t="shared" si="11"/>
        <v>AQ_CESD_Q01 ; AQ_CESD_Q01_N</v>
      </c>
      <c r="J275" s="684" t="s">
        <v>230</v>
      </c>
      <c r="K275" s="670" t="s">
        <v>7</v>
      </c>
      <c r="L275" s="670">
        <v>271</v>
      </c>
      <c r="M275" s="634">
        <v>48</v>
      </c>
      <c r="N275" s="635">
        <v>48</v>
      </c>
      <c r="O275" s="634">
        <v>55</v>
      </c>
    </row>
    <row r="276" spans="1:15" ht="13.5" thickBot="1" x14ac:dyDescent="0.25">
      <c r="A276" s="443" t="s">
        <v>4800</v>
      </c>
      <c r="B276" s="620" t="str">
        <f t="shared" si="10"/>
        <v>-</v>
      </c>
      <c r="C276" s="647" t="str">
        <f t="shared" si="12"/>
        <v/>
      </c>
      <c r="D276" s="647" t="str">
        <f t="shared" si="13"/>
        <v/>
      </c>
      <c r="E276" s="568" t="s">
        <v>231</v>
      </c>
      <c r="F276" s="576" t="s">
        <v>3214</v>
      </c>
      <c r="G276" s="644" t="s">
        <v>232</v>
      </c>
      <c r="H276" s="645" t="s">
        <v>7</v>
      </c>
      <c r="I276" s="644" t="str">
        <f t="shared" si="11"/>
        <v>AQ_CESD_Q02 ; AQ_CESD_Q02_N</v>
      </c>
      <c r="J276" s="684" t="s">
        <v>230</v>
      </c>
      <c r="K276" s="670" t="s">
        <v>7</v>
      </c>
      <c r="L276" s="670">
        <v>272</v>
      </c>
      <c r="M276" s="634">
        <v>48</v>
      </c>
      <c r="N276" s="635">
        <v>48</v>
      </c>
      <c r="O276" s="634">
        <v>55</v>
      </c>
    </row>
    <row r="277" spans="1:15" ht="23.25" thickBot="1" x14ac:dyDescent="0.25">
      <c r="A277" s="443" t="s">
        <v>4800</v>
      </c>
      <c r="B277" s="620" t="str">
        <f t="shared" si="10"/>
        <v>-</v>
      </c>
      <c r="C277" s="647" t="str">
        <f t="shared" si="12"/>
        <v/>
      </c>
      <c r="D277" s="647" t="str">
        <f t="shared" si="13"/>
        <v/>
      </c>
      <c r="E277" s="568" t="s">
        <v>233</v>
      </c>
      <c r="F277" s="576" t="s">
        <v>3215</v>
      </c>
      <c r="G277" s="644" t="s">
        <v>234</v>
      </c>
      <c r="H277" s="645" t="s">
        <v>7</v>
      </c>
      <c r="I277" s="644" t="str">
        <f t="shared" si="11"/>
        <v>AQ_CESD_Q03 ; AQ_CESD_Q03_N</v>
      </c>
      <c r="J277" s="684" t="s">
        <v>230</v>
      </c>
      <c r="K277" s="670" t="s">
        <v>7</v>
      </c>
      <c r="L277" s="670">
        <v>273</v>
      </c>
      <c r="M277" s="634">
        <v>48</v>
      </c>
      <c r="N277" s="635">
        <v>48</v>
      </c>
      <c r="O277" s="634">
        <v>55</v>
      </c>
    </row>
    <row r="278" spans="1:15" ht="13.5" thickBot="1" x14ac:dyDescent="0.25">
      <c r="A278" s="443" t="s">
        <v>4800</v>
      </c>
      <c r="B278" s="620" t="str">
        <f t="shared" si="10"/>
        <v>-</v>
      </c>
      <c r="C278" s="647" t="str">
        <f t="shared" si="12"/>
        <v/>
      </c>
      <c r="D278" s="647" t="str">
        <f t="shared" si="13"/>
        <v/>
      </c>
      <c r="E278" s="568" t="s">
        <v>235</v>
      </c>
      <c r="F278" s="576" t="s">
        <v>3216</v>
      </c>
      <c r="G278" s="644" t="s">
        <v>236</v>
      </c>
      <c r="H278" s="645" t="s">
        <v>7</v>
      </c>
      <c r="I278" s="644" t="str">
        <f t="shared" si="11"/>
        <v>AQ_CESD_Q04 ; AQ_CESD_Q04_N</v>
      </c>
      <c r="J278" s="684" t="s">
        <v>230</v>
      </c>
      <c r="K278" s="670" t="s">
        <v>7</v>
      </c>
      <c r="L278" s="670">
        <v>274</v>
      </c>
      <c r="M278" s="634">
        <v>48</v>
      </c>
      <c r="N278" s="635">
        <v>48</v>
      </c>
      <c r="O278" s="634">
        <v>55</v>
      </c>
    </row>
    <row r="279" spans="1:15" ht="13.5" thickBot="1" x14ac:dyDescent="0.25">
      <c r="A279" s="443" t="s">
        <v>4800</v>
      </c>
      <c r="B279" s="620" t="str">
        <f t="shared" si="10"/>
        <v>-</v>
      </c>
      <c r="C279" s="647" t="str">
        <f t="shared" si="12"/>
        <v/>
      </c>
      <c r="D279" s="647" t="str">
        <f t="shared" si="13"/>
        <v/>
      </c>
      <c r="E279" s="568" t="s">
        <v>237</v>
      </c>
      <c r="F279" s="576" t="s">
        <v>3217</v>
      </c>
      <c r="G279" s="644" t="s">
        <v>238</v>
      </c>
      <c r="H279" s="645" t="s">
        <v>7</v>
      </c>
      <c r="I279" s="644" t="str">
        <f t="shared" si="11"/>
        <v>AQ_CESD_Q05 ; AQ_CESD_Q05_N</v>
      </c>
      <c r="J279" s="684" t="s">
        <v>230</v>
      </c>
      <c r="K279" s="670" t="s">
        <v>7</v>
      </c>
      <c r="L279" s="670">
        <v>275</v>
      </c>
      <c r="M279" s="634">
        <v>48</v>
      </c>
      <c r="N279" s="635">
        <v>48</v>
      </c>
      <c r="O279" s="634">
        <v>55</v>
      </c>
    </row>
    <row r="280" spans="1:15" ht="13.5" thickBot="1" x14ac:dyDescent="0.25">
      <c r="A280" s="443" t="s">
        <v>4800</v>
      </c>
      <c r="B280" s="620" t="str">
        <f t="shared" si="10"/>
        <v>-</v>
      </c>
      <c r="C280" s="647" t="str">
        <f t="shared" si="12"/>
        <v/>
      </c>
      <c r="D280" s="647" t="str">
        <f t="shared" si="13"/>
        <v/>
      </c>
      <c r="E280" s="568" t="s">
        <v>239</v>
      </c>
      <c r="F280" s="576" t="s">
        <v>3218</v>
      </c>
      <c r="G280" s="644" t="s">
        <v>240</v>
      </c>
      <c r="H280" s="645" t="s">
        <v>7</v>
      </c>
      <c r="I280" s="644" t="str">
        <f t="shared" si="11"/>
        <v>AQ_CESD_Q06 ; AQ_CESD_Q06_N</v>
      </c>
      <c r="J280" s="684" t="s">
        <v>230</v>
      </c>
      <c r="K280" s="670" t="s">
        <v>7</v>
      </c>
      <c r="L280" s="670">
        <v>276</v>
      </c>
      <c r="M280" s="634">
        <v>48</v>
      </c>
      <c r="N280" s="635">
        <v>48</v>
      </c>
      <c r="O280" s="634">
        <v>55</v>
      </c>
    </row>
    <row r="281" spans="1:15" ht="13.5" thickBot="1" x14ac:dyDescent="0.25">
      <c r="A281" s="443" t="s">
        <v>4800</v>
      </c>
      <c r="B281" s="620" t="str">
        <f t="shared" si="10"/>
        <v>-</v>
      </c>
      <c r="C281" s="647" t="str">
        <f t="shared" si="12"/>
        <v/>
      </c>
      <c r="D281" s="647" t="str">
        <f t="shared" si="13"/>
        <v/>
      </c>
      <c r="E281" s="568" t="s">
        <v>241</v>
      </c>
      <c r="F281" s="576" t="s">
        <v>3219</v>
      </c>
      <c r="G281" s="644" t="s">
        <v>242</v>
      </c>
      <c r="H281" s="645" t="s">
        <v>7</v>
      </c>
      <c r="I281" s="644" t="str">
        <f t="shared" si="11"/>
        <v>AQ_CESD_Q07 ; AQ_CESD_Q07_N</v>
      </c>
      <c r="J281" s="684" t="s">
        <v>230</v>
      </c>
      <c r="K281" s="670" t="s">
        <v>7</v>
      </c>
      <c r="L281" s="670">
        <v>277</v>
      </c>
      <c r="M281" s="634">
        <v>48</v>
      </c>
      <c r="N281" s="635">
        <v>48</v>
      </c>
      <c r="O281" s="634">
        <v>55</v>
      </c>
    </row>
    <row r="282" spans="1:15" ht="13.5" thickBot="1" x14ac:dyDescent="0.25">
      <c r="A282" s="443" t="s">
        <v>4800</v>
      </c>
      <c r="B282" s="620" t="str">
        <f t="shared" si="10"/>
        <v>-</v>
      </c>
      <c r="C282" s="647" t="str">
        <f t="shared" si="12"/>
        <v/>
      </c>
      <c r="D282" s="647" t="str">
        <f t="shared" si="13"/>
        <v/>
      </c>
      <c r="E282" s="568" t="s">
        <v>243</v>
      </c>
      <c r="F282" s="576" t="s">
        <v>3220</v>
      </c>
      <c r="G282" s="644" t="s">
        <v>244</v>
      </c>
      <c r="H282" s="645" t="s">
        <v>7</v>
      </c>
      <c r="I282" s="644" t="str">
        <f t="shared" si="11"/>
        <v>AQ_CESD_Q08 ; AQ_CESD_Q08_N</v>
      </c>
      <c r="J282" s="684" t="s">
        <v>230</v>
      </c>
      <c r="K282" s="670" t="s">
        <v>7</v>
      </c>
      <c r="L282" s="670">
        <v>278</v>
      </c>
      <c r="M282" s="634">
        <v>48</v>
      </c>
      <c r="N282" s="635">
        <v>48</v>
      </c>
      <c r="O282" s="634">
        <v>55</v>
      </c>
    </row>
    <row r="283" spans="1:15" ht="13.5" thickBot="1" x14ac:dyDescent="0.25">
      <c r="A283" s="443" t="s">
        <v>4800</v>
      </c>
      <c r="B283" s="620" t="str">
        <f t="shared" si="10"/>
        <v>-</v>
      </c>
      <c r="C283" s="647" t="str">
        <f t="shared" si="12"/>
        <v/>
      </c>
      <c r="D283" s="647" t="str">
        <f t="shared" si="13"/>
        <v/>
      </c>
      <c r="E283" s="568" t="s">
        <v>245</v>
      </c>
      <c r="F283" s="576" t="s">
        <v>3221</v>
      </c>
      <c r="G283" s="644" t="s">
        <v>246</v>
      </c>
      <c r="H283" s="645" t="s">
        <v>7</v>
      </c>
      <c r="I283" s="644" t="str">
        <f t="shared" si="11"/>
        <v>AQ_CESD_Q09 ; AQ_CESD_Q09_N</v>
      </c>
      <c r="J283" s="684" t="s">
        <v>230</v>
      </c>
      <c r="K283" s="670" t="s">
        <v>7</v>
      </c>
      <c r="L283" s="670">
        <v>279</v>
      </c>
      <c r="M283" s="634">
        <v>48</v>
      </c>
      <c r="N283" s="635">
        <v>48</v>
      </c>
      <c r="O283" s="634">
        <v>55</v>
      </c>
    </row>
    <row r="284" spans="1:15" ht="13.5" thickBot="1" x14ac:dyDescent="0.25">
      <c r="A284" s="443" t="s">
        <v>4800</v>
      </c>
      <c r="B284" s="620" t="str">
        <f t="shared" si="10"/>
        <v>-</v>
      </c>
      <c r="C284" s="647" t="str">
        <f t="shared" si="12"/>
        <v/>
      </c>
      <c r="D284" s="647" t="str">
        <f t="shared" si="13"/>
        <v/>
      </c>
      <c r="E284" s="568" t="s">
        <v>247</v>
      </c>
      <c r="F284" s="576" t="s">
        <v>3222</v>
      </c>
      <c r="G284" s="644" t="s">
        <v>248</v>
      </c>
      <c r="H284" s="645" t="s">
        <v>7</v>
      </c>
      <c r="I284" s="644" t="str">
        <f t="shared" si="11"/>
        <v>AQ_CESD_Q10 ; AQ_CESD_Q10_N</v>
      </c>
      <c r="J284" s="684" t="s">
        <v>230</v>
      </c>
      <c r="K284" s="670" t="s">
        <v>7</v>
      </c>
      <c r="L284" s="670">
        <v>280</v>
      </c>
      <c r="M284" s="634">
        <v>48</v>
      </c>
      <c r="N284" s="635">
        <v>48</v>
      </c>
      <c r="O284" s="634">
        <v>55</v>
      </c>
    </row>
    <row r="285" spans="1:15" ht="13.5" thickBot="1" x14ac:dyDescent="0.25">
      <c r="A285" s="443" t="s">
        <v>4800</v>
      </c>
      <c r="B285" s="620" t="str">
        <f t="shared" si="10"/>
        <v>-</v>
      </c>
      <c r="C285" s="647" t="str">
        <f t="shared" si="12"/>
        <v/>
      </c>
      <c r="D285" s="647" t="str">
        <f t="shared" si="13"/>
        <v/>
      </c>
      <c r="E285" s="568" t="s">
        <v>249</v>
      </c>
      <c r="F285" s="576" t="s">
        <v>3223</v>
      </c>
      <c r="G285" s="644" t="s">
        <v>250</v>
      </c>
      <c r="H285" s="645" t="s">
        <v>7</v>
      </c>
      <c r="I285" s="644" t="str">
        <f t="shared" si="11"/>
        <v>AQ_CESD_Q11 ; AQ_CESD_Q11_N</v>
      </c>
      <c r="J285" s="684" t="s">
        <v>230</v>
      </c>
      <c r="K285" s="670" t="s">
        <v>7</v>
      </c>
      <c r="L285" s="670">
        <v>281</v>
      </c>
      <c r="M285" s="634">
        <v>48</v>
      </c>
      <c r="N285" s="635">
        <v>48</v>
      </c>
      <c r="O285" s="634">
        <v>55</v>
      </c>
    </row>
    <row r="286" spans="1:15" ht="13.5" thickBot="1" x14ac:dyDescent="0.25">
      <c r="A286" s="443" t="s">
        <v>4800</v>
      </c>
      <c r="B286" s="620" t="str">
        <f t="shared" si="10"/>
        <v>-</v>
      </c>
      <c r="C286" s="647" t="str">
        <f t="shared" si="12"/>
        <v/>
      </c>
      <c r="D286" s="647" t="str">
        <f t="shared" si="13"/>
        <v/>
      </c>
      <c r="E286" s="568" t="s">
        <v>251</v>
      </c>
      <c r="F286" s="576" t="s">
        <v>3224</v>
      </c>
      <c r="G286" s="644" t="s">
        <v>252</v>
      </c>
      <c r="H286" s="645" t="s">
        <v>7</v>
      </c>
      <c r="I286" s="644" t="str">
        <f t="shared" si="11"/>
        <v>AQ_CESD_Q12 ; AQ_CESD_Q12_N</v>
      </c>
      <c r="J286" s="684" t="s">
        <v>230</v>
      </c>
      <c r="K286" s="670" t="s">
        <v>7</v>
      </c>
      <c r="L286" s="670">
        <v>282</v>
      </c>
      <c r="M286" s="634">
        <v>48</v>
      </c>
      <c r="N286" s="635">
        <v>48</v>
      </c>
      <c r="O286" s="634">
        <v>55</v>
      </c>
    </row>
    <row r="287" spans="1:15" ht="13.5" thickBot="1" x14ac:dyDescent="0.25">
      <c r="A287" s="443" t="s">
        <v>4800</v>
      </c>
      <c r="B287" s="620" t="str">
        <f t="shared" si="10"/>
        <v>-</v>
      </c>
      <c r="C287" s="647" t="str">
        <f t="shared" si="12"/>
        <v/>
      </c>
      <c r="D287" s="647" t="str">
        <f t="shared" si="13"/>
        <v/>
      </c>
      <c r="E287" s="568" t="s">
        <v>253</v>
      </c>
      <c r="F287" s="576" t="s">
        <v>3225</v>
      </c>
      <c r="G287" s="644" t="s">
        <v>254</v>
      </c>
      <c r="H287" s="645" t="s">
        <v>7</v>
      </c>
      <c r="I287" s="644" t="str">
        <f t="shared" si="11"/>
        <v>AQ_CESD_Q13 ; AQ_CESD_Q13_N</v>
      </c>
      <c r="J287" s="684" t="s">
        <v>230</v>
      </c>
      <c r="K287" s="670" t="s">
        <v>7</v>
      </c>
      <c r="L287" s="670">
        <v>283</v>
      </c>
      <c r="M287" s="634">
        <v>48</v>
      </c>
      <c r="N287" s="635">
        <v>48</v>
      </c>
      <c r="O287" s="634">
        <v>55</v>
      </c>
    </row>
    <row r="288" spans="1:15" ht="13.5" thickBot="1" x14ac:dyDescent="0.25">
      <c r="A288" s="443" t="s">
        <v>4800</v>
      </c>
      <c r="B288" s="620" t="str">
        <f t="shared" si="10"/>
        <v>-</v>
      </c>
      <c r="C288" s="647" t="str">
        <f t="shared" si="12"/>
        <v/>
      </c>
      <c r="D288" s="647" t="str">
        <f t="shared" si="13"/>
        <v/>
      </c>
      <c r="E288" s="568" t="s">
        <v>255</v>
      </c>
      <c r="F288" s="576" t="s">
        <v>3226</v>
      </c>
      <c r="G288" s="644" t="s">
        <v>256</v>
      </c>
      <c r="H288" s="645" t="s">
        <v>7</v>
      </c>
      <c r="I288" s="644" t="str">
        <f t="shared" si="11"/>
        <v>AQ_CESD_Q14 ; AQ_CESD_Q14_N</v>
      </c>
      <c r="J288" s="684" t="s">
        <v>230</v>
      </c>
      <c r="K288" s="670" t="s">
        <v>7</v>
      </c>
      <c r="L288" s="670">
        <v>284</v>
      </c>
      <c r="M288" s="634">
        <v>48</v>
      </c>
      <c r="N288" s="635">
        <v>48</v>
      </c>
      <c r="O288" s="634">
        <v>55</v>
      </c>
    </row>
    <row r="289" spans="1:15" ht="13.5" thickBot="1" x14ac:dyDescent="0.25">
      <c r="A289" s="443" t="s">
        <v>4800</v>
      </c>
      <c r="B289" s="620" t="str">
        <f t="shared" si="10"/>
        <v>-</v>
      </c>
      <c r="C289" s="647" t="str">
        <f t="shared" si="12"/>
        <v/>
      </c>
      <c r="D289" s="647" t="str">
        <f t="shared" si="13"/>
        <v/>
      </c>
      <c r="E289" s="568" t="s">
        <v>257</v>
      </c>
      <c r="F289" s="576" t="s">
        <v>3227</v>
      </c>
      <c r="G289" s="644" t="s">
        <v>258</v>
      </c>
      <c r="H289" s="645" t="s">
        <v>7</v>
      </c>
      <c r="I289" s="644" t="str">
        <f t="shared" si="11"/>
        <v>AQ_CESD_Q15 ; AQ_CESD_Q15_N</v>
      </c>
      <c r="J289" s="684" t="s">
        <v>230</v>
      </c>
      <c r="K289" s="670" t="s">
        <v>7</v>
      </c>
      <c r="L289" s="670">
        <v>285</v>
      </c>
      <c r="M289" s="634">
        <v>48</v>
      </c>
      <c r="N289" s="635">
        <v>48</v>
      </c>
      <c r="O289" s="634">
        <v>55</v>
      </c>
    </row>
    <row r="290" spans="1:15" ht="13.5" thickBot="1" x14ac:dyDescent="0.25">
      <c r="A290" s="443" t="s">
        <v>4800</v>
      </c>
      <c r="B290" s="620" t="str">
        <f t="shared" si="10"/>
        <v>-</v>
      </c>
      <c r="C290" s="647" t="str">
        <f t="shared" si="12"/>
        <v/>
      </c>
      <c r="D290" s="647" t="str">
        <f t="shared" si="13"/>
        <v/>
      </c>
      <c r="E290" s="568" t="s">
        <v>259</v>
      </c>
      <c r="F290" s="576" t="s">
        <v>3228</v>
      </c>
      <c r="G290" s="644" t="s">
        <v>260</v>
      </c>
      <c r="H290" s="645" t="s">
        <v>7</v>
      </c>
      <c r="I290" s="644" t="str">
        <f t="shared" si="11"/>
        <v>AQ_CESD_Q16 ; AQ_CESD_Q16_N</v>
      </c>
      <c r="J290" s="684" t="s">
        <v>230</v>
      </c>
      <c r="K290" s="670" t="s">
        <v>7</v>
      </c>
      <c r="L290" s="670">
        <v>286</v>
      </c>
      <c r="M290" s="634">
        <v>48</v>
      </c>
      <c r="N290" s="635">
        <v>48</v>
      </c>
      <c r="O290" s="634">
        <v>55</v>
      </c>
    </row>
    <row r="291" spans="1:15" ht="13.5" thickBot="1" x14ac:dyDescent="0.25">
      <c r="A291" s="443" t="s">
        <v>4800</v>
      </c>
      <c r="B291" s="620" t="str">
        <f t="shared" si="10"/>
        <v>-</v>
      </c>
      <c r="C291" s="647" t="str">
        <f t="shared" si="12"/>
        <v/>
      </c>
      <c r="D291" s="647" t="str">
        <f t="shared" si="13"/>
        <v/>
      </c>
      <c r="E291" s="568" t="s">
        <v>261</v>
      </c>
      <c r="F291" s="576" t="s">
        <v>3229</v>
      </c>
      <c r="G291" s="644" t="s">
        <v>262</v>
      </c>
      <c r="H291" s="645" t="s">
        <v>7</v>
      </c>
      <c r="I291" s="644" t="str">
        <f t="shared" si="11"/>
        <v>AQ_CESD_Q17 ; AQ_CESD_Q17_N</v>
      </c>
      <c r="J291" s="684" t="s">
        <v>230</v>
      </c>
      <c r="K291" s="670" t="s">
        <v>7</v>
      </c>
      <c r="L291" s="670">
        <v>287</v>
      </c>
      <c r="M291" s="634">
        <v>48</v>
      </c>
      <c r="N291" s="635">
        <v>48</v>
      </c>
      <c r="O291" s="634">
        <v>55</v>
      </c>
    </row>
    <row r="292" spans="1:15" ht="13.5" thickBot="1" x14ac:dyDescent="0.25">
      <c r="A292" s="443" t="s">
        <v>4800</v>
      </c>
      <c r="B292" s="620" t="str">
        <f t="shared" si="10"/>
        <v>-</v>
      </c>
      <c r="C292" s="647" t="str">
        <f t="shared" si="12"/>
        <v/>
      </c>
      <c r="D292" s="647" t="str">
        <f t="shared" si="13"/>
        <v/>
      </c>
      <c r="E292" s="568" t="s">
        <v>263</v>
      </c>
      <c r="F292" s="576" t="s">
        <v>3230</v>
      </c>
      <c r="G292" s="644" t="s">
        <v>264</v>
      </c>
      <c r="H292" s="645" t="s">
        <v>7</v>
      </c>
      <c r="I292" s="644" t="str">
        <f t="shared" si="11"/>
        <v>AQ_CESD_Q18 ; AQ_CESD_Q18_N</v>
      </c>
      <c r="J292" s="684" t="s">
        <v>230</v>
      </c>
      <c r="K292" s="670" t="s">
        <v>7</v>
      </c>
      <c r="L292" s="670">
        <v>288</v>
      </c>
      <c r="M292" s="634">
        <v>48</v>
      </c>
      <c r="N292" s="635">
        <v>48</v>
      </c>
      <c r="O292" s="634">
        <v>55</v>
      </c>
    </row>
    <row r="293" spans="1:15" ht="13.5" thickBot="1" x14ac:dyDescent="0.25">
      <c r="A293" s="443" t="s">
        <v>4800</v>
      </c>
      <c r="B293" s="620" t="str">
        <f t="shared" si="10"/>
        <v>-</v>
      </c>
      <c r="C293" s="647" t="str">
        <f t="shared" si="12"/>
        <v/>
      </c>
      <c r="D293" s="647" t="str">
        <f t="shared" si="13"/>
        <v/>
      </c>
      <c r="E293" s="568" t="s">
        <v>265</v>
      </c>
      <c r="F293" s="576" t="s">
        <v>3231</v>
      </c>
      <c r="G293" s="644" t="s">
        <v>266</v>
      </c>
      <c r="H293" s="645" t="s">
        <v>7</v>
      </c>
      <c r="I293" s="644" t="str">
        <f t="shared" si="11"/>
        <v>AQ_CESD_Q19 ; AQ_CESD_Q19_N</v>
      </c>
      <c r="J293" s="684" t="s">
        <v>230</v>
      </c>
      <c r="K293" s="670" t="s">
        <v>7</v>
      </c>
      <c r="L293" s="670">
        <v>289</v>
      </c>
      <c r="M293" s="634">
        <v>48</v>
      </c>
      <c r="N293" s="635">
        <v>48</v>
      </c>
      <c r="O293" s="634">
        <v>55</v>
      </c>
    </row>
    <row r="294" spans="1:15" ht="13.5" thickBot="1" x14ac:dyDescent="0.25">
      <c r="A294" s="443" t="s">
        <v>4800</v>
      </c>
      <c r="B294" s="620" t="str">
        <f t="shared" si="10"/>
        <v>-</v>
      </c>
      <c r="C294" s="647" t="str">
        <f t="shared" si="12"/>
        <v/>
      </c>
      <c r="D294" s="647" t="str">
        <f t="shared" si="13"/>
        <v/>
      </c>
      <c r="E294" s="568" t="s">
        <v>267</v>
      </c>
      <c r="F294" s="576" t="s">
        <v>3232</v>
      </c>
      <c r="G294" s="644" t="s">
        <v>268</v>
      </c>
      <c r="H294" s="645" t="s">
        <v>7</v>
      </c>
      <c r="I294" s="644" t="str">
        <f t="shared" si="11"/>
        <v>AQ_CESD_Q20 ; AQ_CESD_Q20_N</v>
      </c>
      <c r="J294" s="684" t="s">
        <v>230</v>
      </c>
      <c r="K294" s="670" t="s">
        <v>7</v>
      </c>
      <c r="L294" s="670">
        <v>290</v>
      </c>
      <c r="M294" s="634">
        <v>48</v>
      </c>
      <c r="N294" s="635">
        <v>48</v>
      </c>
      <c r="O294" s="634">
        <v>55</v>
      </c>
    </row>
    <row r="295" spans="1:15" ht="16.5" thickBot="1" x14ac:dyDescent="0.25">
      <c r="A295" s="440" t="s">
        <v>10</v>
      </c>
      <c r="B295" s="620" t="str">
        <f t="shared" si="10"/>
        <v>◄►</v>
      </c>
      <c r="C295" s="621"/>
      <c r="D295" s="621"/>
      <c r="E295" s="419" t="s">
        <v>269</v>
      </c>
      <c r="F295" s="679" t="s">
        <v>1984</v>
      </c>
      <c r="G295" s="664"/>
      <c r="H295" s="665"/>
      <c r="I295" s="664" t="str">
        <f t="shared" si="11"/>
        <v/>
      </c>
      <c r="J295" s="686"/>
      <c r="K295" s="681"/>
      <c r="L295" s="681">
        <v>291</v>
      </c>
      <c r="M295" s="668"/>
      <c r="N295" s="669"/>
      <c r="O295" s="668"/>
    </row>
    <row r="296" spans="1:15" ht="13.5" thickBot="1" x14ac:dyDescent="0.25">
      <c r="A296" s="80"/>
      <c r="B296" s="620" t="str">
        <f t="shared" si="10"/>
        <v/>
      </c>
      <c r="C296" s="643"/>
      <c r="D296" s="643"/>
      <c r="E296" s="562" t="s">
        <v>3945</v>
      </c>
      <c r="F296" s="562" t="s">
        <v>3946</v>
      </c>
      <c r="G296" s="630" t="s">
        <v>3940</v>
      </c>
      <c r="H296" s="631"/>
      <c r="I296" s="644" t="str">
        <f t="shared" si="11"/>
        <v>AQ_SOMMEIL_SemDurTranc_i</v>
      </c>
      <c r="J296" s="632"/>
      <c r="K296" s="563"/>
      <c r="L296" s="563">
        <v>292</v>
      </c>
      <c r="M296" s="564" t="s">
        <v>7</v>
      </c>
      <c r="N296" s="564" t="s">
        <v>7</v>
      </c>
      <c r="O296" s="564" t="s">
        <v>7</v>
      </c>
    </row>
    <row r="297" spans="1:15" ht="79.5" thickBot="1" x14ac:dyDescent="0.25">
      <c r="A297" s="80" t="s">
        <v>6</v>
      </c>
      <c r="B297" s="620" t="str">
        <f t="shared" si="10"/>
        <v>►</v>
      </c>
      <c r="C297" s="629"/>
      <c r="D297" s="629"/>
      <c r="E297" s="162" t="s">
        <v>3423</v>
      </c>
      <c r="F297" s="162" t="s">
        <v>3700</v>
      </c>
      <c r="G297" s="630"/>
      <c r="H297" s="631"/>
      <c r="I297" s="630" t="str">
        <f t="shared" si="11"/>
        <v/>
      </c>
      <c r="J297" s="632"/>
      <c r="K297" s="649"/>
      <c r="L297" s="649">
        <v>293</v>
      </c>
      <c r="M297" s="634">
        <v>49</v>
      </c>
      <c r="N297" s="635">
        <v>49</v>
      </c>
      <c r="O297" s="660">
        <v>56</v>
      </c>
    </row>
    <row r="298" spans="1:15" ht="13.5" thickBot="1" x14ac:dyDescent="0.25">
      <c r="A298" s="80" t="s">
        <v>4800</v>
      </c>
      <c r="B298" s="620" t="str">
        <f t="shared" si="10"/>
        <v>-</v>
      </c>
      <c r="C298" s="647" t="str">
        <f>IF($C$297="x","+","")</f>
        <v/>
      </c>
      <c r="D298" s="647" t="str">
        <f>IF($D$297="x","+","")</f>
        <v/>
      </c>
      <c r="E298" s="576" t="s">
        <v>271</v>
      </c>
      <c r="F298" s="576" t="s">
        <v>3701</v>
      </c>
      <c r="G298" s="630" t="s">
        <v>272</v>
      </c>
      <c r="H298" s="631" t="s">
        <v>7</v>
      </c>
      <c r="I298" s="630" t="str">
        <f t="shared" si="11"/>
        <v>AQ_SOMMEIL_MoisDiffEnd ; AQ_SOMMEIL_MoisDiffEnd_N</v>
      </c>
      <c r="J298" s="632" t="s">
        <v>2160</v>
      </c>
      <c r="K298" s="649"/>
      <c r="L298" s="649">
        <v>294</v>
      </c>
      <c r="M298" s="634">
        <v>49</v>
      </c>
      <c r="N298" s="635">
        <v>49</v>
      </c>
      <c r="O298" s="660">
        <v>56</v>
      </c>
    </row>
    <row r="299" spans="1:15" ht="13.5" thickBot="1" x14ac:dyDescent="0.25">
      <c r="A299" s="80" t="s">
        <v>4800</v>
      </c>
      <c r="B299" s="620" t="str">
        <f t="shared" si="10"/>
        <v>-</v>
      </c>
      <c r="C299" s="647" t="str">
        <f>IF($C$297="x","+","")</f>
        <v/>
      </c>
      <c r="D299" s="647" t="str">
        <f>IF($D$297="x","+","")</f>
        <v/>
      </c>
      <c r="E299" s="576" t="s">
        <v>273</v>
      </c>
      <c r="F299" s="576" t="s">
        <v>3702</v>
      </c>
      <c r="G299" s="630" t="s">
        <v>274</v>
      </c>
      <c r="H299" s="631" t="s">
        <v>7</v>
      </c>
      <c r="I299" s="630" t="str">
        <f t="shared" si="11"/>
        <v>AQ_SOMMEIL_MoisRevNuit ; AQ_SOMMEIL_MoisRevNuit_N</v>
      </c>
      <c r="J299" s="632" t="s">
        <v>2160</v>
      </c>
      <c r="K299" s="649"/>
      <c r="L299" s="649">
        <v>295</v>
      </c>
      <c r="M299" s="634">
        <v>49</v>
      </c>
      <c r="N299" s="635">
        <v>49</v>
      </c>
      <c r="O299" s="660">
        <v>56</v>
      </c>
    </row>
    <row r="300" spans="1:15" ht="13.5" thickBot="1" x14ac:dyDescent="0.25">
      <c r="A300" s="80" t="s">
        <v>4800</v>
      </c>
      <c r="B300" s="620" t="str">
        <f t="shared" si="10"/>
        <v>-</v>
      </c>
      <c r="C300" s="647" t="str">
        <f>IF($C$297="x","+","")</f>
        <v/>
      </c>
      <c r="D300" s="647" t="str">
        <f>IF($D$297="x","+","")</f>
        <v/>
      </c>
      <c r="E300" s="576" t="s">
        <v>275</v>
      </c>
      <c r="F300" s="576" t="s">
        <v>3703</v>
      </c>
      <c r="G300" s="630" t="s">
        <v>276</v>
      </c>
      <c r="H300" s="631" t="s">
        <v>7</v>
      </c>
      <c r="I300" s="630" t="str">
        <f t="shared" si="11"/>
        <v>AQ_SOMMEIL_MoisRevTot ; AQ_SOMMEIL_MoisRevTot_N</v>
      </c>
      <c r="J300" s="632" t="s">
        <v>2160</v>
      </c>
      <c r="K300" s="649"/>
      <c r="L300" s="649">
        <v>296</v>
      </c>
      <c r="M300" s="634">
        <v>49</v>
      </c>
      <c r="N300" s="635">
        <v>49</v>
      </c>
      <c r="O300" s="660">
        <v>56</v>
      </c>
    </row>
    <row r="301" spans="1:15" ht="23.25" thickBot="1" x14ac:dyDescent="0.25">
      <c r="A301" s="80" t="s">
        <v>4800</v>
      </c>
      <c r="B301" s="620" t="str">
        <f t="shared" si="10"/>
        <v>-</v>
      </c>
      <c r="C301" s="647" t="str">
        <f>IF($C$297="x","+","")</f>
        <v/>
      </c>
      <c r="D301" s="647" t="str">
        <f>IF($D$297="x","+","")</f>
        <v/>
      </c>
      <c r="E301" s="576" t="s">
        <v>277</v>
      </c>
      <c r="F301" s="576" t="s">
        <v>3704</v>
      </c>
      <c r="G301" s="630" t="s">
        <v>278</v>
      </c>
      <c r="H301" s="631" t="s">
        <v>7</v>
      </c>
      <c r="I301" s="630" t="str">
        <f t="shared" si="11"/>
        <v>AQ_SOMMEIL_MoisRevFat ; AQ_SOMMEIL_MoisRevFat_N</v>
      </c>
      <c r="J301" s="632" t="s">
        <v>2160</v>
      </c>
      <c r="K301" s="649"/>
      <c r="L301" s="649">
        <v>297</v>
      </c>
      <c r="M301" s="634">
        <v>49</v>
      </c>
      <c r="N301" s="635">
        <v>49</v>
      </c>
      <c r="O301" s="660">
        <v>56</v>
      </c>
    </row>
    <row r="302" spans="1:15" ht="34.5" thickBot="1" x14ac:dyDescent="0.25">
      <c r="A302" s="444" t="s">
        <v>6</v>
      </c>
      <c r="B302" s="620" t="str">
        <f t="shared" si="10"/>
        <v>►</v>
      </c>
      <c r="C302" s="643"/>
      <c r="D302" s="643"/>
      <c r="E302" s="586" t="s">
        <v>3424</v>
      </c>
      <c r="F302" s="586" t="s">
        <v>3705</v>
      </c>
      <c r="G302" s="644" t="s">
        <v>279</v>
      </c>
      <c r="H302" s="645" t="s">
        <v>7</v>
      </c>
      <c r="I302" s="644" t="str">
        <f t="shared" si="11"/>
        <v>AQ_SOMMEIL_SemSomDur ; AQ_SOMMEIL_SemSomDur_N</v>
      </c>
      <c r="J302" s="646" t="s">
        <v>2160</v>
      </c>
      <c r="K302" s="566"/>
      <c r="L302" s="566">
        <v>298</v>
      </c>
      <c r="M302" s="567">
        <v>50</v>
      </c>
      <c r="N302" s="567">
        <v>50</v>
      </c>
      <c r="O302" s="567"/>
    </row>
    <row r="303" spans="1:15" ht="34.5" thickBot="1" x14ac:dyDescent="0.25">
      <c r="A303" s="444" t="s">
        <v>6</v>
      </c>
      <c r="B303" s="620" t="str">
        <f t="shared" si="10"/>
        <v>►</v>
      </c>
      <c r="C303" s="643"/>
      <c r="D303" s="643"/>
      <c r="E303" s="586" t="s">
        <v>3425</v>
      </c>
      <c r="F303" s="586" t="s">
        <v>3706</v>
      </c>
      <c r="G303" s="644" t="s">
        <v>280</v>
      </c>
      <c r="H303" s="645" t="s">
        <v>7</v>
      </c>
      <c r="I303" s="644" t="str">
        <f t="shared" si="11"/>
        <v>AQ_SOMMEIL_SemDurTranc ; AQ_SOMMEIL_SemDurTranc_N</v>
      </c>
      <c r="J303" s="646" t="s">
        <v>2160</v>
      </c>
      <c r="K303" s="566"/>
      <c r="L303" s="566">
        <v>299</v>
      </c>
      <c r="M303" s="567"/>
      <c r="N303" s="567"/>
      <c r="O303" s="567">
        <v>57</v>
      </c>
    </row>
    <row r="304" spans="1:15" ht="16.5" thickBot="1" x14ac:dyDescent="0.25">
      <c r="A304" s="445" t="s">
        <v>10</v>
      </c>
      <c r="B304" s="620" t="str">
        <f t="shared" si="10"/>
        <v>◄►</v>
      </c>
      <c r="C304" s="621"/>
      <c r="D304" s="621"/>
      <c r="E304" s="419" t="s">
        <v>3111</v>
      </c>
      <c r="F304" s="679" t="s">
        <v>1985</v>
      </c>
      <c r="G304" s="664"/>
      <c r="H304" s="665"/>
      <c r="I304" s="664" t="str">
        <f t="shared" si="11"/>
        <v/>
      </c>
      <c r="J304" s="680"/>
      <c r="K304" s="681" t="s">
        <v>7</v>
      </c>
      <c r="L304" s="681">
        <v>300</v>
      </c>
      <c r="M304" s="668"/>
      <c r="N304" s="669"/>
      <c r="O304" s="668"/>
    </row>
    <row r="305" spans="1:15" ht="124.5" thickBot="1" x14ac:dyDescent="0.25">
      <c r="A305" s="444" t="s">
        <v>6</v>
      </c>
      <c r="B305" s="620" t="str">
        <f t="shared" si="10"/>
        <v>►</v>
      </c>
      <c r="C305" s="629"/>
      <c r="D305" s="629"/>
      <c r="E305" s="585" t="s">
        <v>5487</v>
      </c>
      <c r="F305" s="585" t="s">
        <v>3707</v>
      </c>
      <c r="G305" s="630" t="s">
        <v>281</v>
      </c>
      <c r="H305" s="631" t="s">
        <v>7</v>
      </c>
      <c r="I305" s="630" t="str">
        <f t="shared" si="11"/>
        <v>AQ_HANDICAP_Limit ; AQ_HANDICAP_Limit_N</v>
      </c>
      <c r="J305" s="632" t="s">
        <v>282</v>
      </c>
      <c r="K305" s="633" t="s">
        <v>7</v>
      </c>
      <c r="L305" s="633">
        <v>301</v>
      </c>
      <c r="M305" s="660">
        <v>51</v>
      </c>
      <c r="N305" s="662">
        <v>51</v>
      </c>
      <c r="O305" s="660">
        <v>58</v>
      </c>
    </row>
    <row r="306" spans="1:15" ht="13.5" thickBot="1" x14ac:dyDescent="0.25">
      <c r="A306" s="80" t="s">
        <v>17</v>
      </c>
      <c r="B306" s="620" t="str">
        <f t="shared" si="10"/>
        <v>&gt;</v>
      </c>
      <c r="C306" s="647" t="str">
        <f>IF($C$305="x","x","")</f>
        <v/>
      </c>
      <c r="D306" s="647" t="str">
        <f>IF($D$305="x","x","")</f>
        <v/>
      </c>
      <c r="E306" s="587" t="s">
        <v>4801</v>
      </c>
      <c r="F306" s="585" t="s">
        <v>4803</v>
      </c>
      <c r="G306" s="630"/>
      <c r="H306" s="631"/>
      <c r="I306" s="630"/>
      <c r="J306" s="632"/>
      <c r="K306" s="633"/>
      <c r="L306" s="633"/>
      <c r="M306" s="660"/>
      <c r="N306" s="662"/>
      <c r="O306" s="660"/>
    </row>
    <row r="307" spans="1:15" ht="13.5" thickBot="1" x14ac:dyDescent="0.25">
      <c r="A307" s="80" t="s">
        <v>14</v>
      </c>
      <c r="B307" s="620" t="str">
        <f t="shared" si="10"/>
        <v>·</v>
      </c>
      <c r="C307" s="647" t="str">
        <f t="shared" ref="C307:C320" si="14">IF($C$305="x","+","")</f>
        <v/>
      </c>
      <c r="D307" s="647" t="str">
        <f t="shared" ref="D307:D320" si="15">IF($D$305="x","+","")</f>
        <v/>
      </c>
      <c r="E307" s="588" t="s">
        <v>4802</v>
      </c>
      <c r="F307" s="589" t="s">
        <v>4804</v>
      </c>
      <c r="G307" s="630" t="s">
        <v>2549</v>
      </c>
      <c r="H307" s="631" t="s">
        <v>7</v>
      </c>
      <c r="I307" s="630" t="str">
        <f t="shared" si="11"/>
        <v>AQ_HANDICAP_LimAccCirc ; AQ_HANDICAP_LimAccCirc_N</v>
      </c>
      <c r="J307" s="632" t="s">
        <v>282</v>
      </c>
      <c r="K307" s="670" t="s">
        <v>7</v>
      </c>
      <c r="L307" s="670">
        <v>302</v>
      </c>
      <c r="M307" s="656">
        <v>51</v>
      </c>
      <c r="N307" s="657">
        <v>51</v>
      </c>
      <c r="O307" s="661">
        <v>58</v>
      </c>
    </row>
    <row r="308" spans="1:15" ht="13.5" thickBot="1" x14ac:dyDescent="0.25">
      <c r="A308" s="80" t="s">
        <v>14</v>
      </c>
      <c r="B308" s="620" t="str">
        <f t="shared" si="10"/>
        <v>·</v>
      </c>
      <c r="C308" s="647" t="str">
        <f t="shared" si="14"/>
        <v/>
      </c>
      <c r="D308" s="647" t="str">
        <f t="shared" si="15"/>
        <v/>
      </c>
      <c r="E308" s="590" t="s">
        <v>3268</v>
      </c>
      <c r="F308" s="687" t="s">
        <v>3283</v>
      </c>
      <c r="G308" s="630" t="s">
        <v>283</v>
      </c>
      <c r="H308" s="631" t="s">
        <v>7</v>
      </c>
      <c r="I308" s="630" t="str">
        <f t="shared" si="11"/>
        <v>AQ_HANDICAP_LimAccAut ; AQ_HANDICAP_LimAccAut_N</v>
      </c>
      <c r="J308" s="632" t="s">
        <v>282</v>
      </c>
      <c r="K308" s="670"/>
      <c r="L308" s="670">
        <v>303</v>
      </c>
      <c r="M308" s="656">
        <v>51</v>
      </c>
      <c r="N308" s="657">
        <v>51</v>
      </c>
      <c r="O308" s="661">
        <v>58</v>
      </c>
    </row>
    <row r="309" spans="1:15" ht="13.5" thickBot="1" x14ac:dyDescent="0.25">
      <c r="A309" s="80" t="s">
        <v>14</v>
      </c>
      <c r="B309" s="620" t="str">
        <f t="shared" si="10"/>
        <v>·</v>
      </c>
      <c r="C309" s="647" t="str">
        <f t="shared" si="14"/>
        <v/>
      </c>
      <c r="D309" s="647" t="str">
        <f t="shared" si="15"/>
        <v/>
      </c>
      <c r="E309" s="590" t="s">
        <v>3269</v>
      </c>
      <c r="F309" s="687" t="s">
        <v>3284</v>
      </c>
      <c r="G309" s="630" t="s">
        <v>2550</v>
      </c>
      <c r="H309" s="631" t="s">
        <v>7</v>
      </c>
      <c r="I309" s="630" t="str">
        <f>IF(G309&lt;&gt;"",IF(H309&lt;&gt;"",G309&amp;" ; "&amp;IFERROR(IF(SEARCH(" ; ",G309)&gt;0,SUBSTITUTE(G309," ; ","_N ; ")&amp;"_N"),IFERROR(IF(SEARCH(" ;",G309)&gt;0,SUBSTITUTE(G309," ;","_N  ; ")&amp;"_N"),IFERROR(IF(SEARCH(";",G309)&gt;0,SUBSTITUTE(G309,";","_N  ; ")&amp;"_N"),G309&amp;"_N"))),G309),"")</f>
        <v>AQ_HANDICAP_LimTbVis ; AQ_HANDICAP_LimTbVis_N</v>
      </c>
      <c r="J309" s="632" t="s">
        <v>282</v>
      </c>
      <c r="K309" s="670" t="s">
        <v>7</v>
      </c>
      <c r="L309" s="670">
        <v>304</v>
      </c>
      <c r="M309" s="656">
        <v>51</v>
      </c>
      <c r="N309" s="657">
        <v>51</v>
      </c>
      <c r="O309" s="661">
        <v>58</v>
      </c>
    </row>
    <row r="310" spans="1:15" ht="13.5" thickBot="1" x14ac:dyDescent="0.25">
      <c r="A310" s="80" t="s">
        <v>14</v>
      </c>
      <c r="B310" s="620" t="str">
        <f t="shared" si="10"/>
        <v>·</v>
      </c>
      <c r="C310" s="647" t="str">
        <f t="shared" si="14"/>
        <v/>
      </c>
      <c r="D310" s="647" t="str">
        <f t="shared" si="15"/>
        <v/>
      </c>
      <c r="E310" s="590" t="s">
        <v>3270</v>
      </c>
      <c r="F310" s="687" t="s">
        <v>3285</v>
      </c>
      <c r="G310" s="630" t="s">
        <v>2551</v>
      </c>
      <c r="H310" s="631" t="s">
        <v>7</v>
      </c>
      <c r="I310" s="630" t="str">
        <f t="shared" si="11"/>
        <v>AQ_HANDICAP_LimMalChro ; AQ_HANDICAP_LimMalChro_N</v>
      </c>
      <c r="J310" s="632" t="s">
        <v>282</v>
      </c>
      <c r="K310" s="670" t="s">
        <v>7</v>
      </c>
      <c r="L310" s="670">
        <v>305</v>
      </c>
      <c r="M310" s="656">
        <v>51</v>
      </c>
      <c r="N310" s="657">
        <v>51</v>
      </c>
      <c r="O310" s="661">
        <v>58</v>
      </c>
    </row>
    <row r="311" spans="1:15" ht="13.5" thickBot="1" x14ac:dyDescent="0.25">
      <c r="A311" s="80" t="s">
        <v>14</v>
      </c>
      <c r="B311" s="620" t="str">
        <f t="shared" si="10"/>
        <v>·</v>
      </c>
      <c r="C311" s="647" t="str">
        <f t="shared" si="14"/>
        <v/>
      </c>
      <c r="D311" s="647" t="str">
        <f t="shared" si="15"/>
        <v/>
      </c>
      <c r="E311" s="590" t="s">
        <v>3271</v>
      </c>
      <c r="F311" s="687" t="s">
        <v>3286</v>
      </c>
      <c r="G311" s="630" t="s">
        <v>2552</v>
      </c>
      <c r="H311" s="631" t="s">
        <v>7</v>
      </c>
      <c r="I311" s="630" t="str">
        <f t="shared" si="11"/>
        <v>AQ_HANDICAP_LimSeqMal ; AQ_HANDICAP_LimSeqMal_N</v>
      </c>
      <c r="J311" s="632" t="s">
        <v>282</v>
      </c>
      <c r="K311" s="670" t="s">
        <v>7</v>
      </c>
      <c r="L311" s="670">
        <v>306</v>
      </c>
      <c r="M311" s="656">
        <v>51</v>
      </c>
      <c r="N311" s="657">
        <v>51</v>
      </c>
      <c r="O311" s="661">
        <v>58</v>
      </c>
    </row>
    <row r="312" spans="1:15" ht="13.5" thickBot="1" x14ac:dyDescent="0.25">
      <c r="A312" s="80" t="s">
        <v>14</v>
      </c>
      <c r="B312" s="620" t="str">
        <f t="shared" si="10"/>
        <v>·</v>
      </c>
      <c r="C312" s="647" t="str">
        <f t="shared" si="14"/>
        <v/>
      </c>
      <c r="D312" s="647" t="str">
        <f t="shared" si="15"/>
        <v/>
      </c>
      <c r="E312" s="590" t="s">
        <v>3272</v>
      </c>
      <c r="F312" s="687" t="s">
        <v>3287</v>
      </c>
      <c r="G312" s="630" t="s">
        <v>284</v>
      </c>
      <c r="H312" s="631" t="s">
        <v>7</v>
      </c>
      <c r="I312" s="630" t="str">
        <f t="shared" si="11"/>
        <v>AQ_HANDICAP_LimArthros ; AQ_HANDICAP_LimArthros_N</v>
      </c>
      <c r="J312" s="632" t="s">
        <v>282</v>
      </c>
      <c r="K312" s="670"/>
      <c r="L312" s="670">
        <v>307</v>
      </c>
      <c r="M312" s="656">
        <v>51</v>
      </c>
      <c r="N312" s="657">
        <v>51</v>
      </c>
      <c r="O312" s="661">
        <v>58</v>
      </c>
    </row>
    <row r="313" spans="1:15" ht="13.5" thickBot="1" x14ac:dyDescent="0.25">
      <c r="A313" s="80" t="s">
        <v>14</v>
      </c>
      <c r="B313" s="620" t="str">
        <f t="shared" si="10"/>
        <v>·</v>
      </c>
      <c r="C313" s="647" t="str">
        <f t="shared" si="14"/>
        <v/>
      </c>
      <c r="D313" s="647" t="str">
        <f t="shared" si="15"/>
        <v/>
      </c>
      <c r="E313" s="590" t="s">
        <v>3273</v>
      </c>
      <c r="F313" s="687" t="s">
        <v>3288</v>
      </c>
      <c r="G313" s="630" t="s">
        <v>2554</v>
      </c>
      <c r="H313" s="631" t="s">
        <v>7</v>
      </c>
      <c r="I313" s="630" t="str">
        <f t="shared" si="11"/>
        <v>AQ_HANDICAP_LimDoulImp ; AQ_HANDICAP_LimDoulImp_N</v>
      </c>
      <c r="J313" s="632" t="s">
        <v>282</v>
      </c>
      <c r="K313" s="670" t="s">
        <v>7</v>
      </c>
      <c r="L313" s="670">
        <v>308</v>
      </c>
      <c r="M313" s="656">
        <v>51</v>
      </c>
      <c r="N313" s="657">
        <v>51</v>
      </c>
      <c r="O313" s="661">
        <v>58</v>
      </c>
    </row>
    <row r="314" spans="1:15" ht="13.5" thickBot="1" x14ac:dyDescent="0.25">
      <c r="A314" s="80" t="s">
        <v>14</v>
      </c>
      <c r="B314" s="620" t="str">
        <f t="shared" si="10"/>
        <v>·</v>
      </c>
      <c r="C314" s="647" t="str">
        <f t="shared" si="14"/>
        <v/>
      </c>
      <c r="D314" s="647" t="str">
        <f t="shared" si="15"/>
        <v/>
      </c>
      <c r="E314" s="590" t="s">
        <v>3274</v>
      </c>
      <c r="F314" s="687" t="s">
        <v>3289</v>
      </c>
      <c r="G314" s="630" t="s">
        <v>285</v>
      </c>
      <c r="H314" s="631" t="s">
        <v>7</v>
      </c>
      <c r="I314" s="630" t="str">
        <f t="shared" si="11"/>
        <v>AQ_HANDICAP_LimSurchP ; AQ_HANDICAP_LimSurchP_N</v>
      </c>
      <c r="J314" s="632" t="s">
        <v>282</v>
      </c>
      <c r="K314" s="670"/>
      <c r="L314" s="670">
        <v>309</v>
      </c>
      <c r="M314" s="656">
        <v>51</v>
      </c>
      <c r="N314" s="657">
        <v>51</v>
      </c>
      <c r="O314" s="661">
        <v>58</v>
      </c>
    </row>
    <row r="315" spans="1:15" ht="13.5" thickBot="1" x14ac:dyDescent="0.25">
      <c r="A315" s="80" t="s">
        <v>14</v>
      </c>
      <c r="B315" s="620" t="str">
        <f t="shared" si="10"/>
        <v>·</v>
      </c>
      <c r="C315" s="647" t="str">
        <f t="shared" si="14"/>
        <v/>
      </c>
      <c r="D315" s="647" t="str">
        <f t="shared" si="15"/>
        <v/>
      </c>
      <c r="E315" s="590" t="s">
        <v>3275</v>
      </c>
      <c r="F315" s="687" t="s">
        <v>3290</v>
      </c>
      <c r="G315" s="630" t="s">
        <v>2553</v>
      </c>
      <c r="H315" s="631" t="s">
        <v>7</v>
      </c>
      <c r="I315" s="630" t="str">
        <f t="shared" si="11"/>
        <v>AQ_HANDICAP_LimDepress ; AQ_HANDICAP_LimDepress_N</v>
      </c>
      <c r="J315" s="632" t="s">
        <v>282</v>
      </c>
      <c r="K315" s="670" t="s">
        <v>7</v>
      </c>
      <c r="L315" s="670">
        <v>310</v>
      </c>
      <c r="M315" s="656">
        <v>51</v>
      </c>
      <c r="N315" s="657">
        <v>51</v>
      </c>
      <c r="O315" s="661">
        <v>58</v>
      </c>
    </row>
    <row r="316" spans="1:15" ht="13.5" thickBot="1" x14ac:dyDescent="0.25">
      <c r="A316" s="80" t="s">
        <v>14</v>
      </c>
      <c r="B316" s="620" t="str">
        <f t="shared" si="10"/>
        <v>·</v>
      </c>
      <c r="C316" s="647" t="str">
        <f t="shared" si="14"/>
        <v/>
      </c>
      <c r="D316" s="647" t="str">
        <f t="shared" si="15"/>
        <v/>
      </c>
      <c r="E316" s="590" t="s">
        <v>3276</v>
      </c>
      <c r="F316" s="687" t="s">
        <v>3291</v>
      </c>
      <c r="G316" s="630" t="s">
        <v>286</v>
      </c>
      <c r="H316" s="631" t="s">
        <v>7</v>
      </c>
      <c r="I316" s="630" t="str">
        <f t="shared" si="11"/>
        <v>AQ_HANDICAP_LimTbSom ; AQ_HANDICAP_LimTbSom_N</v>
      </c>
      <c r="J316" s="632" t="s">
        <v>282</v>
      </c>
      <c r="K316" s="670"/>
      <c r="L316" s="670">
        <v>311</v>
      </c>
      <c r="M316" s="656">
        <v>51</v>
      </c>
      <c r="N316" s="657">
        <v>51</v>
      </c>
      <c r="O316" s="661">
        <v>58</v>
      </c>
    </row>
    <row r="317" spans="1:15" ht="13.5" thickBot="1" x14ac:dyDescent="0.25">
      <c r="A317" s="80" t="s">
        <v>14</v>
      </c>
      <c r="B317" s="620" t="str">
        <f t="shared" si="10"/>
        <v>·</v>
      </c>
      <c r="C317" s="647" t="str">
        <f t="shared" si="14"/>
        <v/>
      </c>
      <c r="D317" s="647" t="str">
        <f t="shared" si="15"/>
        <v/>
      </c>
      <c r="E317" s="590" t="s">
        <v>3277</v>
      </c>
      <c r="F317" s="687" t="s">
        <v>3292</v>
      </c>
      <c r="G317" s="630" t="s">
        <v>287</v>
      </c>
      <c r="H317" s="631" t="s">
        <v>7</v>
      </c>
      <c r="I317" s="630" t="str">
        <f t="shared" si="11"/>
        <v>AQ_HANDICAP_LimFatImp ; AQ_HANDICAP_LimFatImp_N</v>
      </c>
      <c r="J317" s="632" t="s">
        <v>282</v>
      </c>
      <c r="K317" s="670"/>
      <c r="L317" s="670">
        <v>312</v>
      </c>
      <c r="M317" s="656">
        <v>51</v>
      </c>
      <c r="N317" s="657">
        <v>51</v>
      </c>
      <c r="O317" s="661">
        <v>58</v>
      </c>
    </row>
    <row r="318" spans="1:15" ht="13.5" thickBot="1" x14ac:dyDescent="0.25">
      <c r="A318" s="80" t="s">
        <v>14</v>
      </c>
      <c r="B318" s="620" t="str">
        <f t="shared" si="10"/>
        <v>·</v>
      </c>
      <c r="C318" s="647" t="str">
        <f t="shared" si="14"/>
        <v/>
      </c>
      <c r="D318" s="647" t="str">
        <f t="shared" si="15"/>
        <v/>
      </c>
      <c r="E318" s="590" t="s">
        <v>3278</v>
      </c>
      <c r="F318" s="687" t="s">
        <v>3293</v>
      </c>
      <c r="G318" s="630" t="s">
        <v>2555</v>
      </c>
      <c r="H318" s="631" t="s">
        <v>7</v>
      </c>
      <c r="I318" s="630" t="str">
        <f t="shared" si="11"/>
        <v>AQ_HANDICAP_LimMigraine ; AQ_HANDICAP_LimMigraine_N</v>
      </c>
      <c r="J318" s="632" t="s">
        <v>282</v>
      </c>
      <c r="K318" s="670"/>
      <c r="L318" s="670">
        <v>313</v>
      </c>
      <c r="M318" s="656">
        <v>51</v>
      </c>
      <c r="N318" s="657">
        <v>51</v>
      </c>
      <c r="O318" s="661">
        <v>58</v>
      </c>
    </row>
    <row r="319" spans="1:15" ht="23.25" thickBot="1" x14ac:dyDescent="0.25">
      <c r="A319" s="80" t="s">
        <v>14</v>
      </c>
      <c r="B319" s="620" t="str">
        <f t="shared" si="10"/>
        <v>·</v>
      </c>
      <c r="C319" s="647" t="str">
        <f t="shared" si="14"/>
        <v/>
      </c>
      <c r="D319" s="647" t="str">
        <f t="shared" si="15"/>
        <v/>
      </c>
      <c r="E319" s="591" t="s">
        <v>3279</v>
      </c>
      <c r="F319" s="592" t="s">
        <v>3294</v>
      </c>
      <c r="G319" s="630" t="s">
        <v>289</v>
      </c>
      <c r="H319" s="631" t="s">
        <v>7</v>
      </c>
      <c r="I319" s="630" t="str">
        <f t="shared" si="11"/>
        <v>AQ_HANDICAP_LimTbPsych ; AQ_HANDICAP_LimTbPsych_N</v>
      </c>
      <c r="J319" s="632" t="s">
        <v>282</v>
      </c>
      <c r="K319" s="670" t="s">
        <v>7</v>
      </c>
      <c r="L319" s="670">
        <v>314</v>
      </c>
      <c r="M319" s="656">
        <v>51</v>
      </c>
      <c r="N319" s="657">
        <v>51</v>
      </c>
      <c r="O319" s="661">
        <v>58</v>
      </c>
    </row>
    <row r="320" spans="1:15" ht="13.5" thickBot="1" x14ac:dyDescent="0.25">
      <c r="A320" s="80" t="s">
        <v>14</v>
      </c>
      <c r="B320" s="620" t="str">
        <f t="shared" si="10"/>
        <v>·</v>
      </c>
      <c r="C320" s="647" t="str">
        <f t="shared" si="14"/>
        <v/>
      </c>
      <c r="D320" s="647" t="str">
        <f t="shared" si="15"/>
        <v/>
      </c>
      <c r="E320" s="590" t="s">
        <v>3280</v>
      </c>
      <c r="F320" s="687" t="s">
        <v>3295</v>
      </c>
      <c r="G320" s="630" t="s">
        <v>2556</v>
      </c>
      <c r="H320" s="631" t="s">
        <v>7</v>
      </c>
      <c r="I320" s="630" t="str">
        <f t="shared" si="11"/>
        <v>AQ_HANDICAP_LimMalfCong ; AQ_HANDICAP_LimMalfCong_N</v>
      </c>
      <c r="J320" s="632" t="s">
        <v>282</v>
      </c>
      <c r="K320" s="670" t="s">
        <v>7</v>
      </c>
      <c r="L320" s="670">
        <v>315</v>
      </c>
      <c r="M320" s="656">
        <v>51</v>
      </c>
      <c r="N320" s="657">
        <v>51</v>
      </c>
      <c r="O320" s="661">
        <v>58</v>
      </c>
    </row>
    <row r="321" spans="1:15" customFormat="1" ht="13.5" hidden="1" thickBot="1" x14ac:dyDescent="0.25">
      <c r="A321" s="80" t="s">
        <v>14</v>
      </c>
      <c r="B321" s="468" t="str">
        <f t="shared" si="10"/>
        <v>·</v>
      </c>
      <c r="C321" s="420" t="s">
        <v>4896</v>
      </c>
      <c r="D321" s="420" t="s">
        <v>4896</v>
      </c>
      <c r="E321" s="166" t="s">
        <v>3281</v>
      </c>
      <c r="F321" s="138" t="s">
        <v>3296</v>
      </c>
      <c r="G321" s="120" t="s">
        <v>290</v>
      </c>
      <c r="H321" s="121"/>
      <c r="I321" s="120" t="str">
        <f t="shared" si="11"/>
        <v>AQ_HANDICAP_LimVieil</v>
      </c>
      <c r="J321" s="122" t="s">
        <v>282</v>
      </c>
      <c r="K321" s="134" t="s">
        <v>7</v>
      </c>
      <c r="L321" s="134">
        <v>316</v>
      </c>
      <c r="M321" s="192"/>
      <c r="N321" s="193"/>
      <c r="O321" s="195"/>
    </row>
    <row r="322" spans="1:15" customFormat="1" ht="13.5" hidden="1" thickBot="1" x14ac:dyDescent="0.25">
      <c r="A322" s="80" t="s">
        <v>14</v>
      </c>
      <c r="B322" s="468" t="str">
        <f t="shared" si="10"/>
        <v>·</v>
      </c>
      <c r="C322" s="420" t="s">
        <v>4896</v>
      </c>
      <c r="D322" s="420" t="s">
        <v>4896</v>
      </c>
      <c r="E322" s="166" t="s">
        <v>3282</v>
      </c>
      <c r="F322" s="138" t="s">
        <v>3297</v>
      </c>
      <c r="G322" s="120" t="s">
        <v>2557</v>
      </c>
      <c r="H322" s="121"/>
      <c r="I322" s="120" t="str">
        <f t="shared" si="11"/>
        <v>AQ_HANDICAP_LimAccAut ; AQ_HANDICAP_LimAccAutPs</v>
      </c>
      <c r="J322" s="122" t="s">
        <v>282</v>
      </c>
      <c r="K322" s="134" t="s">
        <v>7</v>
      </c>
      <c r="L322" s="134">
        <v>317</v>
      </c>
      <c r="M322" s="192"/>
      <c r="N322" s="193"/>
      <c r="O322" s="195"/>
    </row>
    <row r="323" spans="1:15" customFormat="1" ht="13.5" hidden="1" thickBot="1" x14ac:dyDescent="0.25">
      <c r="A323" s="80" t="s">
        <v>4902</v>
      </c>
      <c r="B323" s="468" t="str">
        <f t="shared" ref="B323:B386" si="16">IF(ISERROR(LOOKUP(A323,TABLE,SIGNE)),"",(LOOKUP(A323,TABLE,SIGNE)))</f>
        <v>·</v>
      </c>
      <c r="C323" s="420" t="s">
        <v>4896</v>
      </c>
      <c r="D323" s="420" t="s">
        <v>4896</v>
      </c>
      <c r="E323" s="166" t="s">
        <v>4838</v>
      </c>
      <c r="F323" s="138" t="s">
        <v>3298</v>
      </c>
      <c r="G323" s="120" t="s">
        <v>2558</v>
      </c>
      <c r="H323" s="121"/>
      <c r="I323" s="120" t="str">
        <f>IF(G323&lt;&gt;"",IF(H323&lt;&gt;"",G323&amp;" ; "&amp;IFERROR(IF(SEARCH(" ; ",G323)&gt;0,SUBSTITUTE(G323," ; ","_N ; ")&amp;"_N"),IFERROR(IF(SEARCH(" ;",G323)&gt;0,SUBSTITUTE(G323," ;","_N  ; ")&amp;"_N"),IFERROR(IF(SEARCH(";",G323)&gt;0,SUBSTITUTE(G323,";","_N  ; ")&amp;"_N"),G323&amp;"_N"))),G323),"")</f>
        <v>AQ_HANDICAP_LimAutre ; AQ_HANDICAP_LimAutrePs</v>
      </c>
      <c r="J323" s="122" t="s">
        <v>282</v>
      </c>
      <c r="K323" s="134" t="s">
        <v>7</v>
      </c>
      <c r="L323" s="134"/>
      <c r="M323" s="192"/>
      <c r="N323" s="193"/>
      <c r="O323" s="195"/>
    </row>
    <row r="324" spans="1:15" ht="13.5" thickBot="1" x14ac:dyDescent="0.25">
      <c r="A324" s="80" t="s">
        <v>14</v>
      </c>
      <c r="B324" s="620" t="str">
        <f t="shared" si="16"/>
        <v>·</v>
      </c>
      <c r="C324" s="647" t="str">
        <f>IF($C$305="x","+","")</f>
        <v/>
      </c>
      <c r="D324" s="647" t="str">
        <f>IF($D$305="x","+","")</f>
        <v/>
      </c>
      <c r="E324" s="590" t="s">
        <v>4837</v>
      </c>
      <c r="F324" s="688" t="s">
        <v>4840</v>
      </c>
      <c r="G324" s="630" t="s">
        <v>4839</v>
      </c>
      <c r="H324" s="631" t="s">
        <v>7</v>
      </c>
      <c r="I324" s="630" t="str">
        <f>IF(G324&lt;&gt;"",IF(H324&lt;&gt;"",G324&amp;" ; "&amp;IFERROR(IF(SEARCH(" ; ",G324)&gt;0,SUBSTITUTE(G324," ; ","_N ; ")&amp;"_N"),IFERROR(IF(SEARCH(" ;",G324)&gt;0,SUBSTITUTE(G324," ;","_N  ; ")&amp;"_N"),IFERROR(IF(SEARCH(";",G324)&gt;0,SUBSTITUTE(G324,";","_N  ; ")&amp;"_N"),G324&amp;"_N"))),G324),"")</f>
        <v>AQ_HANDICAP_LimAutre ; AQ_HANDICAP_LimAutre_N</v>
      </c>
      <c r="J324" s="632" t="s">
        <v>282</v>
      </c>
      <c r="K324" s="649"/>
      <c r="L324" s="670">
        <v>318</v>
      </c>
      <c r="M324" s="656">
        <v>51</v>
      </c>
      <c r="N324" s="657">
        <v>51</v>
      </c>
      <c r="O324" s="661">
        <v>58</v>
      </c>
    </row>
    <row r="325" spans="1:15" customFormat="1" ht="68.25" hidden="1" thickBot="1" x14ac:dyDescent="0.25">
      <c r="A325" s="80" t="s">
        <v>6</v>
      </c>
      <c r="B325" s="468" t="str">
        <f t="shared" si="16"/>
        <v>►</v>
      </c>
      <c r="C325" s="420" t="s">
        <v>4896</v>
      </c>
      <c r="D325" s="420" t="s">
        <v>4896</v>
      </c>
      <c r="E325" s="167" t="s">
        <v>3426</v>
      </c>
      <c r="F325" s="139" t="s">
        <v>3708</v>
      </c>
      <c r="G325" s="120" t="s">
        <v>2145</v>
      </c>
      <c r="H325" s="121"/>
      <c r="I325" s="120" t="str">
        <f t="shared" si="11"/>
        <v>AQ_HANDICAP_Etage</v>
      </c>
      <c r="J325" s="122" t="s">
        <v>282</v>
      </c>
      <c r="K325" s="130" t="s">
        <v>7</v>
      </c>
      <c r="L325" s="130">
        <v>319</v>
      </c>
      <c r="M325" s="190"/>
      <c r="N325" s="198"/>
      <c r="O325" s="195"/>
    </row>
    <row r="326" spans="1:15" ht="57" thickBot="1" x14ac:dyDescent="0.25">
      <c r="A326" s="80" t="s">
        <v>6</v>
      </c>
      <c r="B326" s="620" t="str">
        <f t="shared" si="16"/>
        <v>►</v>
      </c>
      <c r="C326" s="629"/>
      <c r="D326" s="629"/>
      <c r="E326" s="585" t="s">
        <v>3427</v>
      </c>
      <c r="F326" s="585" t="s">
        <v>3709</v>
      </c>
      <c r="G326" s="644" t="s">
        <v>3092</v>
      </c>
      <c r="H326" s="645" t="s">
        <v>7</v>
      </c>
      <c r="I326" s="644" t="str">
        <f t="shared" si="11"/>
        <v>AQ_HANDICAP_EtgEscSeul ; AQ_HANDICAP_EtgEscSeul_N</v>
      </c>
      <c r="J326" s="646" t="s">
        <v>282</v>
      </c>
      <c r="K326" s="566"/>
      <c r="L326" s="566">
        <v>320</v>
      </c>
      <c r="M326" s="567">
        <v>52</v>
      </c>
      <c r="N326" s="567">
        <v>52</v>
      </c>
      <c r="O326" s="567">
        <v>59</v>
      </c>
    </row>
    <row r="327" spans="1:15" ht="13.5" thickBot="1" x14ac:dyDescent="0.25">
      <c r="A327" s="80" t="s">
        <v>17</v>
      </c>
      <c r="B327" s="620" t="str">
        <f t="shared" si="16"/>
        <v>&gt;</v>
      </c>
      <c r="C327" s="647" t="str">
        <f>IF(C326="x","+","")</f>
        <v/>
      </c>
      <c r="D327" s="647" t="str">
        <f>IF(D326="x","+","")</f>
        <v/>
      </c>
      <c r="E327" s="591" t="s">
        <v>3428</v>
      </c>
      <c r="F327" s="591" t="s">
        <v>3710</v>
      </c>
      <c r="G327" s="644" t="s">
        <v>3093</v>
      </c>
      <c r="H327" s="645" t="s">
        <v>7</v>
      </c>
      <c r="I327" s="644" t="str">
        <f>IF(G327&lt;&gt;"",IF(H327&lt;&gt;"",G327&amp;" ; "&amp;IFERROR(IF(SEARCH(" ; ",G327)&gt;0,SUBSTITUTE(G327," ; ","_N ; ")&amp;"_N"),IFERROR(IF(SEARCH(" ;",G327)&gt;0,SUBSTITUTE(G327," ;","_N  ; ")&amp;"_N"),IFERROR(IF(SEARCH(";",G327)&gt;0,SUBSTITUTE(G327,";","_N  ; ")&amp;"_N"),G327&amp;"_N"))),G327),"")</f>
        <v>AQ_HANDICAP_EtgEscAide ; AQ_HANDICAP_EtgEscAide_N</v>
      </c>
      <c r="J327" s="646"/>
      <c r="K327" s="566"/>
      <c r="L327" s="566">
        <v>321</v>
      </c>
      <c r="M327" s="567">
        <v>52</v>
      </c>
      <c r="N327" s="567">
        <v>52</v>
      </c>
      <c r="O327" s="567">
        <v>59</v>
      </c>
    </row>
    <row r="328" spans="1:15" customFormat="1" ht="23.25" hidden="1" thickBot="1" x14ac:dyDescent="0.25">
      <c r="A328" s="80" t="s">
        <v>14</v>
      </c>
      <c r="B328" s="468" t="str">
        <f t="shared" si="16"/>
        <v>·</v>
      </c>
      <c r="C328" s="420" t="s">
        <v>4896</v>
      </c>
      <c r="D328" s="420" t="s">
        <v>4896</v>
      </c>
      <c r="E328" s="137" t="s">
        <v>3429</v>
      </c>
      <c r="F328" s="206" t="s">
        <v>3711</v>
      </c>
      <c r="G328" s="127" t="s">
        <v>2146</v>
      </c>
      <c r="H328" s="128"/>
      <c r="I328" s="127" t="str">
        <f t="shared" si="11"/>
        <v>AQ_HANDICAP_1Km</v>
      </c>
      <c r="J328" s="129" t="s">
        <v>282</v>
      </c>
      <c r="K328" s="175" t="s">
        <v>7</v>
      </c>
      <c r="L328" s="175">
        <v>322</v>
      </c>
      <c r="M328" s="190"/>
      <c r="N328" s="189"/>
      <c r="O328" s="190"/>
    </row>
    <row r="329" spans="1:15" ht="68.25" thickBot="1" x14ac:dyDescent="0.25">
      <c r="A329" s="80" t="s">
        <v>6</v>
      </c>
      <c r="B329" s="620" t="str">
        <f t="shared" si="16"/>
        <v>►</v>
      </c>
      <c r="C329" s="629"/>
      <c r="D329" s="629"/>
      <c r="E329" s="585" t="s">
        <v>3430</v>
      </c>
      <c r="F329" s="585" t="s">
        <v>3712</v>
      </c>
      <c r="G329" s="644" t="s">
        <v>3094</v>
      </c>
      <c r="H329" s="645" t="s">
        <v>7</v>
      </c>
      <c r="I329" s="644" t="str">
        <f t="shared" si="11"/>
        <v>AQ_HANDICAP_March1kmSeul ; AQ_HANDICAP_March1kmSeul_N</v>
      </c>
      <c r="J329" s="646" t="s">
        <v>282</v>
      </c>
      <c r="K329" s="650"/>
      <c r="L329" s="650">
        <v>323</v>
      </c>
      <c r="M329" s="660">
        <v>53</v>
      </c>
      <c r="N329" s="662">
        <v>53</v>
      </c>
      <c r="O329" s="660">
        <v>60</v>
      </c>
    </row>
    <row r="330" spans="1:15" ht="13.5" thickBot="1" x14ac:dyDescent="0.25">
      <c r="A330" s="80" t="s">
        <v>17</v>
      </c>
      <c r="B330" s="620" t="str">
        <f t="shared" si="16"/>
        <v>&gt;</v>
      </c>
      <c r="C330" s="647" t="str">
        <f>IF(C329="x","+","")</f>
        <v/>
      </c>
      <c r="D330" s="647" t="str">
        <f>IF(D329="x","+","")</f>
        <v/>
      </c>
      <c r="E330" s="593" t="s">
        <v>3431</v>
      </c>
      <c r="F330" s="591" t="s">
        <v>3713</v>
      </c>
      <c r="G330" s="644" t="s">
        <v>3095</v>
      </c>
      <c r="H330" s="645" t="s">
        <v>7</v>
      </c>
      <c r="I330" s="644" t="str">
        <f>IF(G330&lt;&gt;"",IF(H330&lt;&gt;"",G330&amp;" ; "&amp;IFERROR(IF(SEARCH(" ; ",G330)&gt;0,SUBSTITUTE(G330," ; ","_N ; ")&amp;"_N"),IFERROR(IF(SEARCH(" ;",G330)&gt;0,SUBSTITUTE(G330," ;","_N  ; ")&amp;"_N"),IFERROR(IF(SEARCH(";",G330)&gt;0,SUBSTITUTE(G330,";","_N  ; ")&amp;"_N"),G330&amp;"_N"))),G330),"")</f>
        <v>AQ_HANDICAP_March1KmAide ; AQ_HANDICAP_March1KmAide_N</v>
      </c>
      <c r="J330" s="646"/>
      <c r="K330" s="650"/>
      <c r="L330" s="650">
        <v>324</v>
      </c>
      <c r="M330" s="660">
        <v>53</v>
      </c>
      <c r="N330" s="662">
        <v>53</v>
      </c>
      <c r="O330" s="660">
        <v>60</v>
      </c>
    </row>
    <row r="331" spans="1:15" customFormat="1" ht="90.75" hidden="1" thickBot="1" x14ac:dyDescent="0.25">
      <c r="A331" s="80" t="s">
        <v>14</v>
      </c>
      <c r="B331" s="468" t="str">
        <f t="shared" si="16"/>
        <v>·</v>
      </c>
      <c r="C331" s="420" t="s">
        <v>4896</v>
      </c>
      <c r="D331" s="420" t="s">
        <v>4896</v>
      </c>
      <c r="E331" s="137" t="s">
        <v>3432</v>
      </c>
      <c r="F331" s="206" t="s">
        <v>3714</v>
      </c>
      <c r="G331" s="127" t="s">
        <v>2147</v>
      </c>
      <c r="H331" s="128"/>
      <c r="I331" s="127" t="str">
        <f t="shared" si="11"/>
        <v>AQ_HANDICAP_5Kg</v>
      </c>
      <c r="J331" s="129" t="s">
        <v>282</v>
      </c>
      <c r="K331" s="175" t="s">
        <v>7</v>
      </c>
      <c r="L331" s="175">
        <v>325</v>
      </c>
      <c r="M331" s="190"/>
      <c r="N331" s="189"/>
      <c r="O331" s="190"/>
    </row>
    <row r="332" spans="1:15" ht="68.25" thickBot="1" x14ac:dyDescent="0.25">
      <c r="A332" s="80" t="s">
        <v>6</v>
      </c>
      <c r="B332" s="620" t="str">
        <f t="shared" si="16"/>
        <v>►</v>
      </c>
      <c r="C332" s="629"/>
      <c r="D332" s="629"/>
      <c r="E332" s="585" t="s">
        <v>3433</v>
      </c>
      <c r="F332" s="585" t="s">
        <v>3715</v>
      </c>
      <c r="G332" s="644" t="s">
        <v>3096</v>
      </c>
      <c r="H332" s="645" t="s">
        <v>7</v>
      </c>
      <c r="I332" s="644" t="str">
        <f t="shared" si="11"/>
        <v>AQ_HANDICAP_Port5KgSeul ; AQ_HANDICAP_Port5KgSeul_N</v>
      </c>
      <c r="J332" s="646" t="s">
        <v>282</v>
      </c>
      <c r="K332" s="566"/>
      <c r="L332" s="566">
        <v>326</v>
      </c>
      <c r="M332" s="567">
        <v>54</v>
      </c>
      <c r="N332" s="567">
        <v>54</v>
      </c>
      <c r="O332" s="567">
        <v>61</v>
      </c>
    </row>
    <row r="333" spans="1:15" ht="13.5" thickBot="1" x14ac:dyDescent="0.25">
      <c r="A333" s="80" t="s">
        <v>17</v>
      </c>
      <c r="B333" s="620" t="str">
        <f t="shared" si="16"/>
        <v>&gt;</v>
      </c>
      <c r="C333" s="647" t="str">
        <f>IF(C332="x","+","")</f>
        <v/>
      </c>
      <c r="D333" s="647" t="str">
        <f>IF(D332="x","+","")</f>
        <v/>
      </c>
      <c r="E333" s="591" t="s">
        <v>3434</v>
      </c>
      <c r="F333" s="591" t="s">
        <v>3713</v>
      </c>
      <c r="G333" s="644" t="s">
        <v>3097</v>
      </c>
      <c r="H333" s="645" t="s">
        <v>7</v>
      </c>
      <c r="I333" s="644" t="str">
        <f>IF(G333&lt;&gt;"",IF(H333&lt;&gt;"",G333&amp;" ; "&amp;IFERROR(IF(SEARCH(" ; ",G333)&gt;0,SUBSTITUTE(G333," ; ","_N ; ")&amp;"_N"),IFERROR(IF(SEARCH(" ;",G333)&gt;0,SUBSTITUTE(G333," ;","_N  ; ")&amp;"_N"),IFERROR(IF(SEARCH(";",G333)&gt;0,SUBSTITUTE(G333,";","_N  ; ")&amp;"_N"),G333&amp;"_N"))),G333),"")</f>
        <v>AQ_HANDICAP_Port5KgAide ; AQ_HANDICAP_Port5KgAide_N</v>
      </c>
      <c r="J333" s="646"/>
      <c r="K333" s="566"/>
      <c r="L333" s="566">
        <v>327</v>
      </c>
      <c r="M333" s="567">
        <v>54</v>
      </c>
      <c r="N333" s="567">
        <v>54</v>
      </c>
      <c r="O333" s="567">
        <v>61</v>
      </c>
    </row>
    <row r="334" spans="1:15" ht="13.5" thickBot="1" x14ac:dyDescent="0.25">
      <c r="A334" s="80" t="s">
        <v>4800</v>
      </c>
      <c r="B334" s="620" t="str">
        <f t="shared" si="16"/>
        <v>-</v>
      </c>
      <c r="C334" s="629"/>
      <c r="D334" s="629"/>
      <c r="E334" s="585" t="s">
        <v>3233</v>
      </c>
      <c r="F334" s="585" t="s">
        <v>3716</v>
      </c>
      <c r="G334" s="644"/>
      <c r="H334" s="645"/>
      <c r="I334" s="644" t="str">
        <f t="shared" ref="I334:I400" si="17">IF(G334&lt;&gt;"",IF(H334&lt;&gt;"",G334&amp;" ; "&amp;IFERROR(IF(SEARCH(" ; ",G334)&gt;0,SUBSTITUTE(G334," ; ","_N ; ")&amp;"_N"),IFERROR(IF(SEARCH(" ;",G334)&gt;0,SUBSTITUTE(G334," ;","_N  ; ")&amp;"_N"),IFERROR(IF(SEARCH(";",G334)&gt;0,SUBSTITUTE(G334,";","_N  ; ")&amp;"_N"),G334&amp;"_N"))),G334),"")</f>
        <v/>
      </c>
      <c r="J334" s="646"/>
      <c r="K334" s="650" t="s">
        <v>7</v>
      </c>
      <c r="L334" s="650">
        <v>328</v>
      </c>
      <c r="M334" s="660">
        <v>55</v>
      </c>
      <c r="N334" s="662">
        <v>55</v>
      </c>
      <c r="O334" s="660">
        <v>62</v>
      </c>
    </row>
    <row r="335" spans="1:15" ht="13.5" thickBot="1" x14ac:dyDescent="0.25">
      <c r="A335" s="80" t="s">
        <v>4800</v>
      </c>
      <c r="B335" s="620" t="str">
        <f t="shared" si="16"/>
        <v>-</v>
      </c>
      <c r="C335" s="647" t="str">
        <f>IF($C$334="x","+","")</f>
        <v/>
      </c>
      <c r="D335" s="647" t="str">
        <f>IF($D$334="x","+","")</f>
        <v/>
      </c>
      <c r="E335" s="577" t="s">
        <v>3435</v>
      </c>
      <c r="F335" s="655" t="s">
        <v>3717</v>
      </c>
      <c r="G335" s="644" t="s">
        <v>291</v>
      </c>
      <c r="H335" s="645" t="s">
        <v>7</v>
      </c>
      <c r="I335" s="644" t="str">
        <f t="shared" si="17"/>
        <v>AQ_HANDICAP_DifRead ; AQ_HANDICAP_DifRead_N</v>
      </c>
      <c r="J335" s="646" t="s">
        <v>282</v>
      </c>
      <c r="K335" s="658" t="s">
        <v>7</v>
      </c>
      <c r="L335" s="658">
        <v>329</v>
      </c>
      <c r="M335" s="660">
        <v>55</v>
      </c>
      <c r="N335" s="662">
        <v>55</v>
      </c>
      <c r="O335" s="660">
        <v>62</v>
      </c>
    </row>
    <row r="336" spans="1:15" ht="13.5" thickBot="1" x14ac:dyDescent="0.25">
      <c r="A336" s="80" t="s">
        <v>4800</v>
      </c>
      <c r="B336" s="620" t="str">
        <f t="shared" si="16"/>
        <v>-</v>
      </c>
      <c r="C336" s="647" t="str">
        <f>IF($C$334="x","+","")</f>
        <v/>
      </c>
      <c r="D336" s="647" t="str">
        <f>IF($D$334="x","+","")</f>
        <v/>
      </c>
      <c r="E336" s="577" t="s">
        <v>3436</v>
      </c>
      <c r="F336" s="655" t="s">
        <v>3718</v>
      </c>
      <c r="G336" s="644" t="s">
        <v>292</v>
      </c>
      <c r="H336" s="645" t="s">
        <v>7</v>
      </c>
      <c r="I336" s="644" t="str">
        <f t="shared" si="17"/>
        <v>AQ_HANDICAP_DifWrite ; AQ_HANDICAP_DifWrite_N</v>
      </c>
      <c r="J336" s="646" t="s">
        <v>282</v>
      </c>
      <c r="K336" s="658" t="s">
        <v>7</v>
      </c>
      <c r="L336" s="658">
        <v>330</v>
      </c>
      <c r="M336" s="660">
        <v>55</v>
      </c>
      <c r="N336" s="662">
        <v>55</v>
      </c>
      <c r="O336" s="660">
        <v>62</v>
      </c>
    </row>
    <row r="337" spans="1:15" ht="13.5" thickBot="1" x14ac:dyDescent="0.25">
      <c r="A337" s="80" t="s">
        <v>4800</v>
      </c>
      <c r="B337" s="620" t="str">
        <f t="shared" si="16"/>
        <v>-</v>
      </c>
      <c r="C337" s="647" t="str">
        <f>IF($C$334="x","+","")</f>
        <v/>
      </c>
      <c r="D337" s="647" t="str">
        <f>IF($D$334="x","+","")</f>
        <v/>
      </c>
      <c r="E337" s="577" t="s">
        <v>3437</v>
      </c>
      <c r="F337" s="655" t="s">
        <v>3719</v>
      </c>
      <c r="G337" s="644" t="s">
        <v>293</v>
      </c>
      <c r="H337" s="645" t="s">
        <v>7</v>
      </c>
      <c r="I337" s="644" t="str">
        <f t="shared" si="17"/>
        <v>AQ_HANDICAP_DifCalcul ; AQ_HANDICAP_DifCalcul_N</v>
      </c>
      <c r="J337" s="646" t="s">
        <v>282</v>
      </c>
      <c r="K337" s="658" t="s">
        <v>7</v>
      </c>
      <c r="L337" s="658">
        <v>331</v>
      </c>
      <c r="M337" s="660">
        <v>55</v>
      </c>
      <c r="N337" s="662">
        <v>55</v>
      </c>
      <c r="O337" s="660">
        <v>62</v>
      </c>
    </row>
    <row r="338" spans="1:15" ht="68.25" thickBot="1" x14ac:dyDescent="0.25">
      <c r="A338" s="80" t="s">
        <v>6</v>
      </c>
      <c r="B338" s="620" t="str">
        <f t="shared" si="16"/>
        <v>►</v>
      </c>
      <c r="C338" s="629"/>
      <c r="D338" s="629"/>
      <c r="E338" s="162" t="s">
        <v>3438</v>
      </c>
      <c r="F338" s="162" t="s">
        <v>3720</v>
      </c>
      <c r="G338" s="644" t="s">
        <v>294</v>
      </c>
      <c r="H338" s="645" t="s">
        <v>7</v>
      </c>
      <c r="I338" s="644" t="str">
        <f t="shared" si="17"/>
        <v>AQ_HANDICAP_OccPapier ; AQ_HANDICAP_OccPapier_N</v>
      </c>
      <c r="J338" s="646" t="s">
        <v>282</v>
      </c>
      <c r="K338" s="566" t="s">
        <v>7</v>
      </c>
      <c r="L338" s="566">
        <v>332</v>
      </c>
      <c r="M338" s="567">
        <v>56</v>
      </c>
      <c r="N338" s="567">
        <v>56</v>
      </c>
      <c r="O338" s="567">
        <v>63</v>
      </c>
    </row>
    <row r="339" spans="1:15" ht="45.75" thickBot="1" x14ac:dyDescent="0.25">
      <c r="A339" s="80" t="s">
        <v>6</v>
      </c>
      <c r="B339" s="620" t="str">
        <f t="shared" si="16"/>
        <v>►</v>
      </c>
      <c r="C339" s="629"/>
      <c r="D339" s="629"/>
      <c r="E339" s="162" t="s">
        <v>3439</v>
      </c>
      <c r="F339" s="162" t="s">
        <v>3721</v>
      </c>
      <c r="G339" s="644" t="s">
        <v>295</v>
      </c>
      <c r="H339" s="645" t="s">
        <v>7</v>
      </c>
      <c r="I339" s="644" t="str">
        <f t="shared" si="17"/>
        <v>AQ_HANDICAP_RempQuest ; AQ_HANDICAP_RempQuest_N</v>
      </c>
      <c r="J339" s="646" t="s">
        <v>282</v>
      </c>
      <c r="K339" s="650"/>
      <c r="L339" s="650">
        <v>333</v>
      </c>
      <c r="M339" s="660">
        <v>57</v>
      </c>
      <c r="N339" s="662">
        <v>57</v>
      </c>
      <c r="O339" s="660">
        <v>64</v>
      </c>
    </row>
    <row r="340" spans="1:15" ht="23.25" thickBot="1" x14ac:dyDescent="0.25">
      <c r="A340" s="80" t="s">
        <v>6</v>
      </c>
      <c r="B340" s="620" t="str">
        <f t="shared" si="16"/>
        <v>►</v>
      </c>
      <c r="C340" s="629"/>
      <c r="D340" s="629"/>
      <c r="E340" s="162" t="s">
        <v>3440</v>
      </c>
      <c r="F340" s="162" t="s">
        <v>3722</v>
      </c>
      <c r="G340" s="644" t="s">
        <v>296</v>
      </c>
      <c r="H340" s="645" t="s">
        <v>7</v>
      </c>
      <c r="I340" s="644" t="str">
        <f t="shared" si="17"/>
        <v>AQ_HANDICAP_TravSocial ; AQ_HANDICAP_TravSocial_N</v>
      </c>
      <c r="J340" s="646" t="s">
        <v>282</v>
      </c>
      <c r="K340" s="566" t="s">
        <v>7</v>
      </c>
      <c r="L340" s="566">
        <v>334</v>
      </c>
      <c r="M340" s="567">
        <v>58</v>
      </c>
      <c r="N340" s="567">
        <v>58</v>
      </c>
      <c r="O340" s="567">
        <v>65</v>
      </c>
    </row>
    <row r="341" spans="1:15" ht="16.5" thickBot="1" x14ac:dyDescent="0.25">
      <c r="A341" s="441" t="s">
        <v>10</v>
      </c>
      <c r="B341" s="620" t="str">
        <f t="shared" si="16"/>
        <v>◄►</v>
      </c>
      <c r="C341" s="621"/>
      <c r="D341" s="621"/>
      <c r="E341" s="419" t="s">
        <v>297</v>
      </c>
      <c r="F341" s="677" t="s">
        <v>1986</v>
      </c>
      <c r="G341" s="664"/>
      <c r="H341" s="665"/>
      <c r="I341" s="664" t="str">
        <f t="shared" si="17"/>
        <v/>
      </c>
      <c r="J341" s="666"/>
      <c r="K341" s="667" t="s">
        <v>7</v>
      </c>
      <c r="L341" s="667">
        <v>335</v>
      </c>
      <c r="M341" s="668"/>
      <c r="N341" s="669"/>
      <c r="O341" s="668"/>
    </row>
    <row r="342" spans="1:15" customFormat="1" ht="90.75" hidden="1" thickBot="1" x14ac:dyDescent="0.25">
      <c r="A342" s="83" t="s">
        <v>270</v>
      </c>
      <c r="B342" s="468" t="str">
        <f t="shared" si="16"/>
        <v>!</v>
      </c>
      <c r="C342" s="420" t="s">
        <v>4896</v>
      </c>
      <c r="D342" s="420" t="s">
        <v>4896</v>
      </c>
      <c r="E342" s="168" t="s">
        <v>298</v>
      </c>
      <c r="F342" s="110" t="s">
        <v>3157</v>
      </c>
      <c r="G342" s="113"/>
      <c r="H342" s="114"/>
      <c r="I342" s="113" t="str">
        <f t="shared" si="17"/>
        <v/>
      </c>
      <c r="J342" s="136"/>
      <c r="K342" s="140" t="s">
        <v>7</v>
      </c>
      <c r="L342" s="140">
        <v>336</v>
      </c>
      <c r="M342" s="199"/>
      <c r="N342" s="200"/>
      <c r="O342" s="199"/>
    </row>
    <row r="343" spans="1:15" ht="102" thickBot="1" x14ac:dyDescent="0.25">
      <c r="A343" s="80" t="s">
        <v>6</v>
      </c>
      <c r="B343" s="620" t="str">
        <f t="shared" si="16"/>
        <v>►</v>
      </c>
      <c r="C343" s="629"/>
      <c r="D343" s="629"/>
      <c r="E343" s="162" t="s">
        <v>3441</v>
      </c>
      <c r="F343" s="162" t="s">
        <v>3723</v>
      </c>
      <c r="G343" s="630" t="s">
        <v>299</v>
      </c>
      <c r="H343" s="631" t="s">
        <v>7</v>
      </c>
      <c r="I343" s="630" t="str">
        <f t="shared" si="17"/>
        <v>AQ_FOYVIE_OriGeo ; AQ_FOYVIE_OriGeo_N</v>
      </c>
      <c r="J343" s="632" t="s">
        <v>301</v>
      </c>
      <c r="K343" s="633"/>
      <c r="L343" s="633">
        <v>337</v>
      </c>
      <c r="M343" s="660">
        <v>59</v>
      </c>
      <c r="N343" s="662">
        <v>59</v>
      </c>
      <c r="O343" s="660">
        <v>66</v>
      </c>
    </row>
    <row r="344" spans="1:15" ht="13.5" thickBot="1" x14ac:dyDescent="0.25">
      <c r="A344" s="80" t="s">
        <v>6</v>
      </c>
      <c r="B344" s="620" t="str">
        <f t="shared" si="16"/>
        <v>►</v>
      </c>
      <c r="C344" s="629"/>
      <c r="D344" s="629"/>
      <c r="E344" s="162" t="s">
        <v>3442</v>
      </c>
      <c r="F344" s="162" t="s">
        <v>3724</v>
      </c>
      <c r="G344" s="644" t="s">
        <v>300</v>
      </c>
      <c r="H344" s="645" t="s">
        <v>7</v>
      </c>
      <c r="I344" s="644" t="str">
        <f t="shared" si="17"/>
        <v>AQ_FOYVIE_EtrArrFranceAg ; AQ_FOYVIE_EtrArrFranceAg_N</v>
      </c>
      <c r="J344" s="646" t="s">
        <v>301</v>
      </c>
      <c r="K344" s="566" t="s">
        <v>7</v>
      </c>
      <c r="L344" s="566">
        <v>338</v>
      </c>
      <c r="M344" s="567">
        <v>60</v>
      </c>
      <c r="N344" s="567">
        <v>60</v>
      </c>
      <c r="O344" s="567">
        <v>67</v>
      </c>
    </row>
    <row r="345" spans="1:15" ht="45.75" thickBot="1" x14ac:dyDescent="0.25">
      <c r="A345" s="80" t="s">
        <v>6</v>
      </c>
      <c r="B345" s="620" t="str">
        <f t="shared" si="16"/>
        <v>►</v>
      </c>
      <c r="C345" s="629"/>
      <c r="D345" s="629"/>
      <c r="E345" s="162" t="s">
        <v>3443</v>
      </c>
      <c r="F345" s="162" t="s">
        <v>3725</v>
      </c>
      <c r="G345" s="644" t="s">
        <v>302</v>
      </c>
      <c r="H345" s="645" t="s">
        <v>7</v>
      </c>
      <c r="I345" s="644" t="str">
        <f t="shared" si="17"/>
        <v>AQ_FOYVIE_Nationalit ; AQ_FOYVIE_Nationalit_N</v>
      </c>
      <c r="J345" s="646" t="s">
        <v>301</v>
      </c>
      <c r="K345" s="650" t="s">
        <v>7</v>
      </c>
      <c r="L345" s="650">
        <v>339</v>
      </c>
      <c r="M345" s="660">
        <v>61</v>
      </c>
      <c r="N345" s="662">
        <v>61</v>
      </c>
      <c r="O345" s="660">
        <v>68</v>
      </c>
    </row>
    <row r="346" spans="1:15" ht="90.75" thickBot="1" x14ac:dyDescent="0.25">
      <c r="A346" s="80" t="s">
        <v>6</v>
      </c>
      <c r="B346" s="620" t="str">
        <f t="shared" si="16"/>
        <v>►</v>
      </c>
      <c r="C346" s="629"/>
      <c r="D346" s="629"/>
      <c r="E346" s="162" t="s">
        <v>4382</v>
      </c>
      <c r="F346" s="162" t="s">
        <v>3726</v>
      </c>
      <c r="G346" s="644" t="s">
        <v>303</v>
      </c>
      <c r="H346" s="645" t="s">
        <v>7</v>
      </c>
      <c r="I346" s="644" t="str">
        <f t="shared" si="17"/>
        <v>AQ_FOYVIE_LangParEnf ; AQ_FOYVIE_LangParEnf_N</v>
      </c>
      <c r="J346" s="646" t="s">
        <v>301</v>
      </c>
      <c r="K346" s="566" t="s">
        <v>7</v>
      </c>
      <c r="L346" s="566">
        <v>340</v>
      </c>
      <c r="M346" s="567">
        <v>62</v>
      </c>
      <c r="N346" s="567">
        <v>62</v>
      </c>
      <c r="O346" s="567">
        <v>69</v>
      </c>
    </row>
    <row r="347" spans="1:15" customFormat="1" ht="13.5" hidden="1" thickBot="1" x14ac:dyDescent="0.25">
      <c r="A347" s="80" t="s">
        <v>6</v>
      </c>
      <c r="B347" s="468" t="str">
        <f t="shared" si="16"/>
        <v>►</v>
      </c>
      <c r="C347" s="420" t="s">
        <v>4896</v>
      </c>
      <c r="D347" s="420" t="s">
        <v>4896</v>
      </c>
      <c r="E347" s="119" t="s">
        <v>304</v>
      </c>
      <c r="F347" s="207" t="s">
        <v>3727</v>
      </c>
      <c r="G347" s="127" t="s">
        <v>305</v>
      </c>
      <c r="H347" s="128"/>
      <c r="I347" s="127" t="str">
        <f t="shared" si="17"/>
        <v>AQ_FOYVIE_PaysPere</v>
      </c>
      <c r="J347" s="129" t="s">
        <v>301</v>
      </c>
      <c r="K347" s="176" t="s">
        <v>7</v>
      </c>
      <c r="L347" s="176">
        <v>341</v>
      </c>
      <c r="M347" s="203"/>
      <c r="N347" s="198"/>
      <c r="O347" s="203"/>
    </row>
    <row r="348" spans="1:15" customFormat="1" ht="13.5" hidden="1" thickBot="1" x14ac:dyDescent="0.25">
      <c r="A348" s="80" t="s">
        <v>6</v>
      </c>
      <c r="B348" s="468" t="str">
        <f t="shared" si="16"/>
        <v>►</v>
      </c>
      <c r="C348" s="420" t="s">
        <v>4896</v>
      </c>
      <c r="D348" s="420" t="s">
        <v>4896</v>
      </c>
      <c r="E348" s="119" t="s">
        <v>306</v>
      </c>
      <c r="F348" s="207" t="s">
        <v>3728</v>
      </c>
      <c r="G348" s="127" t="s">
        <v>307</v>
      </c>
      <c r="H348" s="128"/>
      <c r="I348" s="127" t="str">
        <f t="shared" si="17"/>
        <v>AQ_FOYVIE_PaysMere</v>
      </c>
      <c r="J348" s="129" t="s">
        <v>301</v>
      </c>
      <c r="K348" s="176" t="s">
        <v>7</v>
      </c>
      <c r="L348" s="176">
        <v>342</v>
      </c>
      <c r="M348" s="203"/>
      <c r="N348" s="198"/>
      <c r="O348" s="203"/>
    </row>
    <row r="349" spans="1:15" ht="102" thickBot="1" x14ac:dyDescent="0.25">
      <c r="A349" s="80" t="s">
        <v>6</v>
      </c>
      <c r="B349" s="620" t="str">
        <f t="shared" si="16"/>
        <v>►</v>
      </c>
      <c r="C349" s="629"/>
      <c r="D349" s="629"/>
      <c r="E349" s="162" t="s">
        <v>3444</v>
      </c>
      <c r="F349" s="162" t="s">
        <v>3729</v>
      </c>
      <c r="G349" s="644" t="s">
        <v>2546</v>
      </c>
      <c r="H349" s="645" t="s">
        <v>7</v>
      </c>
      <c r="I349" s="644" t="str">
        <f t="shared" si="17"/>
        <v>AQ_FOYVIE_OriGeoPere ; AQ_FOYVIE_OriGeoPere_N</v>
      </c>
      <c r="J349" s="646" t="s">
        <v>301</v>
      </c>
      <c r="K349" s="671"/>
      <c r="L349" s="671">
        <v>343</v>
      </c>
      <c r="M349" s="660">
        <v>63</v>
      </c>
      <c r="N349" s="662">
        <v>63</v>
      </c>
      <c r="O349" s="660">
        <v>70</v>
      </c>
    </row>
    <row r="350" spans="1:15" ht="102" thickBot="1" x14ac:dyDescent="0.25">
      <c r="A350" s="80" t="s">
        <v>6</v>
      </c>
      <c r="B350" s="620" t="str">
        <f t="shared" si="16"/>
        <v>►</v>
      </c>
      <c r="C350" s="629"/>
      <c r="D350" s="629"/>
      <c r="E350" s="162" t="s">
        <v>3445</v>
      </c>
      <c r="F350" s="162" t="s">
        <v>3730</v>
      </c>
      <c r="G350" s="644" t="s">
        <v>2547</v>
      </c>
      <c r="H350" s="645" t="s">
        <v>7</v>
      </c>
      <c r="I350" s="644" t="str">
        <f t="shared" si="17"/>
        <v>AQ_FOYVIE_OriGeoMere ; AQ_FOYVIE_OriGeoMere_N</v>
      </c>
      <c r="J350" s="646" t="s">
        <v>301</v>
      </c>
      <c r="K350" s="566"/>
      <c r="L350" s="566">
        <v>344</v>
      </c>
      <c r="M350" s="567">
        <v>64</v>
      </c>
      <c r="N350" s="567">
        <v>64</v>
      </c>
      <c r="O350" s="567">
        <v>71</v>
      </c>
    </row>
    <row r="351" spans="1:15" customFormat="1" ht="13.5" hidden="1" thickBot="1" x14ac:dyDescent="0.25">
      <c r="A351" s="80" t="s">
        <v>6</v>
      </c>
      <c r="B351" s="468" t="str">
        <f t="shared" si="16"/>
        <v>►</v>
      </c>
      <c r="C351" s="420" t="s">
        <v>4896</v>
      </c>
      <c r="D351" s="420" t="s">
        <v>4896</v>
      </c>
      <c r="E351" s="119" t="s">
        <v>308</v>
      </c>
      <c r="F351" s="103" t="s">
        <v>3731</v>
      </c>
      <c r="G351" s="127" t="s">
        <v>2843</v>
      </c>
      <c r="H351" s="128"/>
      <c r="I351" s="127" t="str">
        <f t="shared" si="17"/>
        <v>AQ_FOYVIE_PrChefFamEnf ; AQ_FOYVIE_PrChefFamEnfPs</v>
      </c>
      <c r="J351" s="129" t="s">
        <v>301</v>
      </c>
      <c r="K351" s="175" t="s">
        <v>7</v>
      </c>
      <c r="L351" s="175">
        <v>345</v>
      </c>
      <c r="M351" s="203"/>
      <c r="N351" s="198"/>
      <c r="O351" s="203"/>
    </row>
    <row r="352" spans="1:15" ht="124.5" thickBot="1" x14ac:dyDescent="0.25">
      <c r="A352" s="80" t="s">
        <v>6</v>
      </c>
      <c r="B352" s="620" t="str">
        <f t="shared" si="16"/>
        <v>►</v>
      </c>
      <c r="C352" s="983"/>
      <c r="D352" s="983"/>
      <c r="E352" s="162" t="s">
        <v>3446</v>
      </c>
      <c r="F352" s="162" t="s">
        <v>3732</v>
      </c>
      <c r="G352" s="644" t="s">
        <v>3959</v>
      </c>
      <c r="H352" s="645" t="s">
        <v>7</v>
      </c>
      <c r="I352" s="644" t="s">
        <v>3960</v>
      </c>
      <c r="J352" s="646" t="s">
        <v>301</v>
      </c>
      <c r="K352" s="650" t="s">
        <v>7</v>
      </c>
      <c r="L352" s="650">
        <v>346</v>
      </c>
      <c r="M352" s="660">
        <v>65</v>
      </c>
      <c r="N352" s="662">
        <v>65</v>
      </c>
      <c r="O352" s="660">
        <v>72</v>
      </c>
    </row>
    <row r="353" spans="1:15" ht="124.5" thickBot="1" x14ac:dyDescent="0.25">
      <c r="A353" s="80" t="s">
        <v>6</v>
      </c>
      <c r="B353" s="620" t="str">
        <f t="shared" si="16"/>
        <v>►</v>
      </c>
      <c r="C353" s="983"/>
      <c r="D353" s="983"/>
      <c r="E353" s="162" t="s">
        <v>3447</v>
      </c>
      <c r="F353" s="162" t="s">
        <v>3733</v>
      </c>
      <c r="G353" s="644" t="s">
        <v>3957</v>
      </c>
      <c r="H353" s="645" t="s">
        <v>7</v>
      </c>
      <c r="I353" s="644" t="s">
        <v>3958</v>
      </c>
      <c r="J353" s="646" t="s">
        <v>2472</v>
      </c>
      <c r="K353" s="566"/>
      <c r="L353" s="566">
        <v>347</v>
      </c>
      <c r="M353" s="567">
        <v>66</v>
      </c>
      <c r="N353" s="567">
        <v>66</v>
      </c>
      <c r="O353" s="567">
        <v>73</v>
      </c>
    </row>
    <row r="354" spans="1:15" customFormat="1" ht="102" hidden="1" thickBot="1" x14ac:dyDescent="0.25">
      <c r="A354" s="80" t="s">
        <v>6</v>
      </c>
      <c r="B354" s="468" t="str">
        <f t="shared" si="16"/>
        <v>►</v>
      </c>
      <c r="C354" s="420" t="s">
        <v>4896</v>
      </c>
      <c r="D354" s="420" t="s">
        <v>4896</v>
      </c>
      <c r="E354" s="163" t="s">
        <v>3448</v>
      </c>
      <c r="F354" s="108" t="s">
        <v>3734</v>
      </c>
      <c r="G354" s="120" t="s">
        <v>2485</v>
      </c>
      <c r="H354" s="121"/>
      <c r="I354" s="120" t="str">
        <f t="shared" si="17"/>
        <v>AQ_FOYVIE_NivEtud ; AQ_FOYVIE_NivEtudPs</v>
      </c>
      <c r="J354" s="122" t="s">
        <v>2473</v>
      </c>
      <c r="K354" s="123" t="s">
        <v>7</v>
      </c>
      <c r="L354" s="123">
        <v>348</v>
      </c>
      <c r="M354" s="203"/>
      <c r="N354" s="198"/>
      <c r="O354" s="203"/>
    </row>
    <row r="355" spans="1:15" ht="13.5" thickBot="1" x14ac:dyDescent="0.25">
      <c r="A355" s="80" t="s">
        <v>6</v>
      </c>
      <c r="B355" s="620" t="str">
        <f t="shared" si="16"/>
        <v>►</v>
      </c>
      <c r="C355" s="643"/>
      <c r="D355" s="643"/>
      <c r="E355" s="562" t="s">
        <v>3942</v>
      </c>
      <c r="F355" s="562" t="s">
        <v>3947</v>
      </c>
      <c r="G355" s="630" t="s">
        <v>3937</v>
      </c>
      <c r="H355" s="631"/>
      <c r="I355" s="630" t="str">
        <f>IF(G355&lt;&gt;"",IF(H355&lt;&gt;"",G355&amp;" ; "&amp;IFERROR(IF(SEARCH(" ; ",G355)&gt;0,SUBSTITUTE(G355," ; ","_N ; ")&amp;"_N"),IFERROR(IF(SEARCH(" ;",G355)&gt;0,SUBSTITUTE(G355," ;","_N  ; ")&amp;"_N"),IFERROR(IF(SEARCH(";",G355)&gt;0,SUBSTITUTE(G355,";","_N  ; ")&amp;"_N"),G355&amp;"_N"))),G355),"")</f>
        <v>AQ_FOYVIE_DiplanneeEduc_i</v>
      </c>
      <c r="J355" s="632"/>
      <c r="K355" s="563"/>
      <c r="L355" s="563">
        <v>349</v>
      </c>
      <c r="M355" s="564" t="s">
        <v>7</v>
      </c>
      <c r="N355" s="564" t="s">
        <v>7</v>
      </c>
      <c r="O355" s="564" t="s">
        <v>7</v>
      </c>
    </row>
    <row r="356" spans="1:15" ht="13.5" thickBot="1" x14ac:dyDescent="0.25">
      <c r="A356" s="80" t="s">
        <v>6</v>
      </c>
      <c r="B356" s="620" t="str">
        <f t="shared" si="16"/>
        <v>►</v>
      </c>
      <c r="C356" s="643"/>
      <c r="D356" s="643"/>
      <c r="E356" s="562" t="s">
        <v>3943</v>
      </c>
      <c r="F356" s="594" t="s">
        <v>3943</v>
      </c>
      <c r="G356" s="630" t="s">
        <v>3938</v>
      </c>
      <c r="H356" s="631"/>
      <c r="I356" s="630" t="str">
        <f>IF(G356&lt;&gt;"",IF(H356&lt;&gt;"",G356&amp;" ; "&amp;IFERROR(IF(SEARCH(" ; ",G356)&gt;0,SUBSTITUTE(G356," ; ","_N ; ")&amp;"_N"),IFERROR(IF(SEARCH(" ;",G356)&gt;0,SUBSTITUTE(G356," ;","_N  ; ")&amp;"_N"),IFERROR(IF(SEARCH(";",G356)&gt;0,SUBSTITUTE(G356,";","_N  ; ")&amp;"_N"),G356&amp;"_N"))),G356),"")</f>
        <v>AQ_FOYVIE_DiplISCED2011_i</v>
      </c>
      <c r="J356" s="632"/>
      <c r="K356" s="563"/>
      <c r="L356" s="563">
        <v>350</v>
      </c>
      <c r="M356" s="564" t="s">
        <v>7</v>
      </c>
      <c r="N356" s="564" t="s">
        <v>7</v>
      </c>
      <c r="O356" s="564" t="s">
        <v>7</v>
      </c>
    </row>
    <row r="357" spans="1:15" ht="13.5" thickBot="1" x14ac:dyDescent="0.25">
      <c r="A357" s="80" t="s">
        <v>6</v>
      </c>
      <c r="B357" s="620" t="str">
        <f t="shared" si="16"/>
        <v>►</v>
      </c>
      <c r="C357" s="643"/>
      <c r="D357" s="643"/>
      <c r="E357" s="562" t="s">
        <v>3944</v>
      </c>
      <c r="F357" s="562" t="s">
        <v>3948</v>
      </c>
      <c r="G357" s="630" t="s">
        <v>3939</v>
      </c>
      <c r="H357" s="631"/>
      <c r="I357" s="630" t="str">
        <f>IF(G357&lt;&gt;"",IF(H357&lt;&gt;"",G357&amp;" ; "&amp;IFERROR(IF(SEARCH(" ; ",G357)&gt;0,SUBSTITUTE(G357," ; ","_N ; ")&amp;"_N"),IFERROR(IF(SEARCH(" ;",G357)&gt;0,SUBSTITUTE(G357," ;","_N  ; ")&amp;"_N"),IFERROR(IF(SEARCH(";",G357)&gt;0,SUBSTITUTE(G357,";","_N  ; ")&amp;"_N"),G357&amp;"_N"))),G357),"")</f>
        <v>AQ_FOYVIE_DiplMinistereEnFr_i</v>
      </c>
      <c r="J357" s="632"/>
      <c r="K357" s="563"/>
      <c r="L357" s="563">
        <v>351</v>
      </c>
      <c r="M357" s="564" t="s">
        <v>7</v>
      </c>
      <c r="N357" s="564" t="s">
        <v>7</v>
      </c>
      <c r="O357" s="564" t="s">
        <v>7</v>
      </c>
    </row>
    <row r="358" spans="1:15" ht="113.25" thickBot="1" x14ac:dyDescent="0.25">
      <c r="A358" s="80" t="s">
        <v>6</v>
      </c>
      <c r="B358" s="620" t="str">
        <f t="shared" si="16"/>
        <v>►</v>
      </c>
      <c r="C358" s="629"/>
      <c r="D358" s="629"/>
      <c r="E358" s="162" t="s">
        <v>3449</v>
      </c>
      <c r="F358" s="162" t="s">
        <v>3735</v>
      </c>
      <c r="G358" s="630" t="s">
        <v>3949</v>
      </c>
      <c r="H358" s="631" t="s">
        <v>7</v>
      </c>
      <c r="I358" s="630" t="s">
        <v>3953</v>
      </c>
      <c r="J358" s="632" t="s">
        <v>2474</v>
      </c>
      <c r="K358" s="633" t="s">
        <v>7</v>
      </c>
      <c r="L358" s="633">
        <v>352</v>
      </c>
      <c r="M358" s="660">
        <v>67</v>
      </c>
      <c r="N358" s="662">
        <v>67</v>
      </c>
      <c r="O358" s="660">
        <v>74</v>
      </c>
    </row>
    <row r="359" spans="1:15" ht="81.75" thickBot="1" x14ac:dyDescent="0.25">
      <c r="A359" s="80" t="s">
        <v>309</v>
      </c>
      <c r="B359" s="620" t="str">
        <f t="shared" si="16"/>
        <v>!</v>
      </c>
      <c r="C359" s="654"/>
      <c r="D359" s="654"/>
      <c r="E359" s="595" t="s">
        <v>310</v>
      </c>
      <c r="F359" s="595" t="s">
        <v>1987</v>
      </c>
      <c r="G359" s="630"/>
      <c r="H359" s="631"/>
      <c r="I359" s="630" t="str">
        <f t="shared" si="17"/>
        <v/>
      </c>
      <c r="J359" s="632" t="s">
        <v>301</v>
      </c>
      <c r="K359" s="689"/>
      <c r="L359" s="689">
        <v>353</v>
      </c>
      <c r="M359" s="660">
        <v>67.5</v>
      </c>
      <c r="N359" s="662">
        <v>67.5</v>
      </c>
      <c r="O359" s="660">
        <v>74.5</v>
      </c>
    </row>
    <row r="360" spans="1:15" ht="23.25" thickBot="1" x14ac:dyDescent="0.25">
      <c r="A360" s="80" t="s">
        <v>6</v>
      </c>
      <c r="B360" s="620" t="str">
        <f t="shared" si="16"/>
        <v>►</v>
      </c>
      <c r="C360" s="629"/>
      <c r="D360" s="629"/>
      <c r="E360" s="162" t="s">
        <v>3450</v>
      </c>
      <c r="F360" s="565" t="s">
        <v>3736</v>
      </c>
      <c r="G360" s="644" t="s">
        <v>311</v>
      </c>
      <c r="H360" s="645" t="s">
        <v>7</v>
      </c>
      <c r="I360" s="644" t="str">
        <f t="shared" si="17"/>
        <v>AQ_FOYVIE_DiplVAQ ; AQ_FOYVIE_DiplVAQ_N</v>
      </c>
      <c r="J360" s="646" t="s">
        <v>301</v>
      </c>
      <c r="K360" s="566"/>
      <c r="L360" s="566">
        <v>354</v>
      </c>
      <c r="M360" s="567">
        <v>68</v>
      </c>
      <c r="N360" s="567">
        <v>68</v>
      </c>
      <c r="O360" s="567">
        <v>75</v>
      </c>
    </row>
    <row r="361" spans="1:15" customFormat="1" ht="147" hidden="1" thickBot="1" x14ac:dyDescent="0.25">
      <c r="A361" s="80" t="s">
        <v>6</v>
      </c>
      <c r="B361" s="468" t="str">
        <f t="shared" si="16"/>
        <v>►</v>
      </c>
      <c r="C361" s="422" t="s">
        <v>4896</v>
      </c>
      <c r="D361" s="422" t="s">
        <v>4896</v>
      </c>
      <c r="E361" s="119" t="s">
        <v>3451</v>
      </c>
      <c r="F361" s="103" t="s">
        <v>3737</v>
      </c>
      <c r="G361" s="127" t="s">
        <v>2844</v>
      </c>
      <c r="H361" s="128"/>
      <c r="I361" s="127" t="str">
        <f t="shared" si="17"/>
        <v>AQ_FOYVIE_Profess ; AQ_FOYVIE_ProfessPs</v>
      </c>
      <c r="J361" s="129" t="s">
        <v>2475</v>
      </c>
      <c r="K361" s="175" t="s">
        <v>7</v>
      </c>
      <c r="L361" s="175">
        <v>355</v>
      </c>
      <c r="M361" s="190"/>
      <c r="N361" s="189"/>
      <c r="O361" s="190"/>
    </row>
    <row r="362" spans="1:15" ht="79.5" thickBot="1" x14ac:dyDescent="0.25">
      <c r="A362" s="80" t="s">
        <v>6</v>
      </c>
      <c r="B362" s="620" t="str">
        <f t="shared" si="16"/>
        <v>►</v>
      </c>
      <c r="C362" s="629"/>
      <c r="D362" s="629"/>
      <c r="E362" s="162" t="s">
        <v>4383</v>
      </c>
      <c r="F362" s="162" t="s">
        <v>3738</v>
      </c>
      <c r="G362" s="644" t="s">
        <v>312</v>
      </c>
      <c r="H362" s="645" t="s">
        <v>7</v>
      </c>
      <c r="I362" s="644" t="str">
        <f t="shared" si="17"/>
        <v>AQ_FOYVIE_SitFam ; AQ_FOYVIE_SitFam_N</v>
      </c>
      <c r="J362" s="646" t="s">
        <v>301</v>
      </c>
      <c r="K362" s="650" t="s">
        <v>7</v>
      </c>
      <c r="L362" s="650">
        <v>356</v>
      </c>
      <c r="M362" s="660">
        <v>69</v>
      </c>
      <c r="N362" s="662">
        <v>69</v>
      </c>
      <c r="O362" s="660">
        <v>76</v>
      </c>
    </row>
    <row r="363" spans="1:15" customFormat="1" ht="13.5" hidden="1" thickBot="1" x14ac:dyDescent="0.25">
      <c r="A363" s="80" t="s">
        <v>6</v>
      </c>
      <c r="B363" s="468" t="str">
        <f t="shared" si="16"/>
        <v>►</v>
      </c>
      <c r="C363" s="423" t="s">
        <v>4896</v>
      </c>
      <c r="D363" s="423" t="s">
        <v>4896</v>
      </c>
      <c r="E363" s="137" t="s">
        <v>313</v>
      </c>
      <c r="F363" s="206" t="s">
        <v>3739</v>
      </c>
      <c r="G363" s="127"/>
      <c r="H363" s="128"/>
      <c r="I363" s="127" t="str">
        <f t="shared" si="17"/>
        <v/>
      </c>
      <c r="J363" s="129"/>
      <c r="K363" s="175" t="s">
        <v>7</v>
      </c>
      <c r="L363" s="175">
        <v>357</v>
      </c>
      <c r="M363" s="190"/>
      <c r="N363" s="189"/>
      <c r="O363" s="190"/>
    </row>
    <row r="364" spans="1:15" customFormat="1" ht="13.5" hidden="1" thickBot="1" x14ac:dyDescent="0.25">
      <c r="A364" s="80" t="s">
        <v>14</v>
      </c>
      <c r="B364" s="468" t="str">
        <f t="shared" si="16"/>
        <v>·</v>
      </c>
      <c r="C364" s="422" t="s">
        <v>4896</v>
      </c>
      <c r="D364" s="422" t="s">
        <v>4896</v>
      </c>
      <c r="E364" s="132" t="s">
        <v>3452</v>
      </c>
      <c r="F364" s="208" t="s">
        <v>3740</v>
      </c>
      <c r="G364" s="127" t="s">
        <v>314</v>
      </c>
      <c r="H364" s="128"/>
      <c r="I364" s="127" t="str">
        <f t="shared" si="17"/>
        <v>AQ_FOYVIE_AvecConj</v>
      </c>
      <c r="J364" s="129" t="s">
        <v>301</v>
      </c>
      <c r="K364" s="178" t="s">
        <v>7</v>
      </c>
      <c r="L364" s="178">
        <v>358</v>
      </c>
      <c r="M364" s="192"/>
      <c r="N364" s="194"/>
      <c r="O364" s="195"/>
    </row>
    <row r="365" spans="1:15" customFormat="1" ht="13.5" hidden="1" thickBot="1" x14ac:dyDescent="0.25">
      <c r="A365" s="80" t="s">
        <v>14</v>
      </c>
      <c r="B365" s="468" t="str">
        <f t="shared" si="16"/>
        <v>·</v>
      </c>
      <c r="C365" s="422" t="s">
        <v>4896</v>
      </c>
      <c r="D365" s="422" t="s">
        <v>4896</v>
      </c>
      <c r="E365" s="132" t="s">
        <v>3453</v>
      </c>
      <c r="F365" s="208" t="s">
        <v>3741</v>
      </c>
      <c r="G365" s="127" t="s">
        <v>315</v>
      </c>
      <c r="H365" s="128"/>
      <c r="I365" s="127" t="str">
        <f t="shared" si="17"/>
        <v>AQ_FOYVIE_AvecEnf</v>
      </c>
      <c r="J365" s="129" t="s">
        <v>301</v>
      </c>
      <c r="K365" s="178" t="s">
        <v>7</v>
      </c>
      <c r="L365" s="178">
        <v>359</v>
      </c>
      <c r="M365" s="192"/>
      <c r="N365" s="194"/>
      <c r="O365" s="195"/>
    </row>
    <row r="366" spans="1:15" customFormat="1" ht="13.5" hidden="1" thickBot="1" x14ac:dyDescent="0.25">
      <c r="A366" s="80" t="s">
        <v>14</v>
      </c>
      <c r="B366" s="468" t="str">
        <f t="shared" si="16"/>
        <v>·</v>
      </c>
      <c r="C366" s="422" t="s">
        <v>4896</v>
      </c>
      <c r="D366" s="422" t="s">
        <v>4896</v>
      </c>
      <c r="E366" s="132" t="s">
        <v>3454</v>
      </c>
      <c r="F366" s="208" t="s">
        <v>3742</v>
      </c>
      <c r="G366" s="127" t="s">
        <v>316</v>
      </c>
      <c r="H366" s="128"/>
      <c r="I366" s="127" t="str">
        <f t="shared" si="17"/>
        <v>AQ_FOYVIE_AvecAutre</v>
      </c>
      <c r="J366" s="129" t="s">
        <v>301</v>
      </c>
      <c r="K366" s="178" t="s">
        <v>7</v>
      </c>
      <c r="L366" s="178">
        <v>360</v>
      </c>
      <c r="M366" s="192"/>
      <c r="N366" s="194"/>
      <c r="O366" s="195"/>
    </row>
    <row r="367" spans="1:15" customFormat="1" ht="23.25" hidden="1" thickBot="1" x14ac:dyDescent="0.25">
      <c r="A367" s="80" t="s">
        <v>6</v>
      </c>
      <c r="B367" s="468" t="str">
        <f t="shared" si="16"/>
        <v>►</v>
      </c>
      <c r="C367" s="422" t="s">
        <v>4896</v>
      </c>
      <c r="D367" s="422" t="s">
        <v>4896</v>
      </c>
      <c r="E367" s="137" t="s">
        <v>3455</v>
      </c>
      <c r="F367" s="206" t="s">
        <v>3743</v>
      </c>
      <c r="G367" s="127" t="s">
        <v>317</v>
      </c>
      <c r="H367" s="128"/>
      <c r="I367" s="127" t="str">
        <f t="shared" si="17"/>
        <v>AQ_FOYVIE_ConjAnNais</v>
      </c>
      <c r="J367" s="129" t="s">
        <v>301</v>
      </c>
      <c r="K367" s="175" t="s">
        <v>7</v>
      </c>
      <c r="L367" s="175">
        <v>361</v>
      </c>
      <c r="M367" s="190"/>
      <c r="N367" s="189"/>
      <c r="O367" s="190"/>
    </row>
    <row r="368" spans="1:15" customFormat="1" ht="23.25" hidden="1" thickBot="1" x14ac:dyDescent="0.25">
      <c r="A368" s="80" t="s">
        <v>6</v>
      </c>
      <c r="B368" s="468" t="str">
        <f t="shared" si="16"/>
        <v>►</v>
      </c>
      <c r="C368" s="422" t="s">
        <v>4896</v>
      </c>
      <c r="D368" s="422" t="s">
        <v>4896</v>
      </c>
      <c r="E368" s="137" t="s">
        <v>3456</v>
      </c>
      <c r="F368" s="206" t="s">
        <v>3744</v>
      </c>
      <c r="G368" s="127" t="s">
        <v>318</v>
      </c>
      <c r="H368" s="128"/>
      <c r="I368" s="127" t="str">
        <f t="shared" si="17"/>
        <v>AQ_FOYVIE_RelationSuiv</v>
      </c>
      <c r="J368" s="129" t="s">
        <v>301</v>
      </c>
      <c r="K368" s="175" t="s">
        <v>7</v>
      </c>
      <c r="L368" s="175">
        <v>362</v>
      </c>
      <c r="M368" s="190"/>
      <c r="N368" s="189"/>
      <c r="O368" s="190"/>
    </row>
    <row r="369" spans="1:15" customFormat="1" ht="23.25" hidden="1" thickBot="1" x14ac:dyDescent="0.25">
      <c r="A369" s="80" t="s">
        <v>6</v>
      </c>
      <c r="B369" s="468" t="str">
        <f t="shared" si="16"/>
        <v>►</v>
      </c>
      <c r="C369" s="422" t="s">
        <v>4896</v>
      </c>
      <c r="D369" s="422" t="s">
        <v>4896</v>
      </c>
      <c r="E369" s="137" t="s">
        <v>3457</v>
      </c>
      <c r="F369" s="206" t="s">
        <v>3745</v>
      </c>
      <c r="G369" s="127" t="s">
        <v>319</v>
      </c>
      <c r="H369" s="128"/>
      <c r="I369" s="127" t="str">
        <f t="shared" si="17"/>
        <v>AQ_FOYVIE_NbPers</v>
      </c>
      <c r="J369" s="129" t="s">
        <v>301</v>
      </c>
      <c r="K369" s="175" t="s">
        <v>7</v>
      </c>
      <c r="L369" s="175">
        <v>363</v>
      </c>
      <c r="M369" s="190"/>
      <c r="N369" s="189"/>
      <c r="O369" s="190"/>
    </row>
    <row r="370" spans="1:15" customFormat="1" ht="23.25" hidden="1" thickBot="1" x14ac:dyDescent="0.25">
      <c r="A370" s="80" t="s">
        <v>6</v>
      </c>
      <c r="B370" s="468" t="str">
        <f t="shared" si="16"/>
        <v>►</v>
      </c>
      <c r="C370" s="422" t="s">
        <v>4896</v>
      </c>
      <c r="D370" s="422" t="s">
        <v>4896</v>
      </c>
      <c r="E370" s="137" t="s">
        <v>3458</v>
      </c>
      <c r="F370" s="206" t="s">
        <v>3746</v>
      </c>
      <c r="G370" s="127" t="s">
        <v>320</v>
      </c>
      <c r="H370" s="128"/>
      <c r="I370" s="127" t="str">
        <f t="shared" si="17"/>
        <v>AQ_FOYVIE_AvecEnfNb</v>
      </c>
      <c r="J370" s="129" t="s">
        <v>301</v>
      </c>
      <c r="K370" s="175" t="s">
        <v>7</v>
      </c>
      <c r="L370" s="175">
        <v>364</v>
      </c>
      <c r="M370" s="190"/>
      <c r="N370" s="189"/>
      <c r="O370" s="190"/>
    </row>
    <row r="371" spans="1:15" customFormat="1" ht="23.25" hidden="1" thickBot="1" x14ac:dyDescent="0.25">
      <c r="A371" s="80" t="s">
        <v>6</v>
      </c>
      <c r="B371" s="468" t="str">
        <f t="shared" si="16"/>
        <v>►</v>
      </c>
      <c r="C371" s="422" t="s">
        <v>4896</v>
      </c>
      <c r="D371" s="422" t="s">
        <v>4896</v>
      </c>
      <c r="E371" s="137" t="s">
        <v>3459</v>
      </c>
      <c r="F371" s="206" t="s">
        <v>3747</v>
      </c>
      <c r="G371" s="127" t="s">
        <v>321</v>
      </c>
      <c r="H371" s="128"/>
      <c r="I371" s="127" t="str">
        <f t="shared" si="17"/>
        <v>AQ_FOYVIE_AvecAscNb</v>
      </c>
      <c r="J371" s="129" t="s">
        <v>301</v>
      </c>
      <c r="K371" s="175" t="s">
        <v>7</v>
      </c>
      <c r="L371" s="175">
        <v>365</v>
      </c>
      <c r="M371" s="190"/>
      <c r="N371" s="189"/>
      <c r="O371" s="190"/>
    </row>
    <row r="372" spans="1:15" customFormat="1" ht="23.25" hidden="1" thickBot="1" x14ac:dyDescent="0.25">
      <c r="A372" s="80" t="s">
        <v>6</v>
      </c>
      <c r="B372" s="468" t="str">
        <f t="shared" si="16"/>
        <v>►</v>
      </c>
      <c r="C372" s="422" t="s">
        <v>4896</v>
      </c>
      <c r="D372" s="422" t="s">
        <v>4896</v>
      </c>
      <c r="E372" s="137" t="s">
        <v>3460</v>
      </c>
      <c r="F372" s="206" t="s">
        <v>3748</v>
      </c>
      <c r="G372" s="127" t="s">
        <v>322</v>
      </c>
      <c r="H372" s="128"/>
      <c r="I372" s="127" t="str">
        <f t="shared" si="17"/>
        <v>AQ_FOYVIE_EnfantsNb</v>
      </c>
      <c r="J372" s="129" t="s">
        <v>301</v>
      </c>
      <c r="K372" s="175" t="s">
        <v>7</v>
      </c>
      <c r="L372" s="175">
        <v>366</v>
      </c>
      <c r="M372" s="190"/>
      <c r="N372" s="189"/>
      <c r="O372" s="190"/>
    </row>
    <row r="373" spans="1:15" ht="45.75" thickBot="1" x14ac:dyDescent="0.25">
      <c r="A373" s="80" t="s">
        <v>6</v>
      </c>
      <c r="B373" s="620" t="str">
        <f t="shared" si="16"/>
        <v>►</v>
      </c>
      <c r="C373" s="537" t="str">
        <f>IF(OR(C374="x",C375="x",C376="x"),"x","Sélectionnez les réponses, ci-dessous, une par une")</f>
        <v>Sélectionnez les réponses, ci-dessous, une par une</v>
      </c>
      <c r="D373" s="537" t="str">
        <f>IF(OR(D374="x",D375="x",D376="x"),"x","Select items here under")</f>
        <v>Select items here under</v>
      </c>
      <c r="E373" s="585" t="s">
        <v>323</v>
      </c>
      <c r="F373" s="585" t="s">
        <v>3749</v>
      </c>
      <c r="G373" s="644"/>
      <c r="H373" s="645"/>
      <c r="I373" s="644" t="str">
        <f t="shared" si="17"/>
        <v/>
      </c>
      <c r="J373" s="646"/>
      <c r="K373" s="566"/>
      <c r="L373" s="566">
        <v>367</v>
      </c>
      <c r="M373" s="567">
        <v>70</v>
      </c>
      <c r="N373" s="567">
        <v>70</v>
      </c>
      <c r="O373" s="567">
        <v>77</v>
      </c>
    </row>
    <row r="374" spans="1:15" ht="23.25" thickBot="1" x14ac:dyDescent="0.25">
      <c r="A374" s="80" t="s">
        <v>4800</v>
      </c>
      <c r="B374" s="620" t="str">
        <f t="shared" si="16"/>
        <v>-</v>
      </c>
      <c r="C374" s="629"/>
      <c r="D374" s="629"/>
      <c r="E374" s="590" t="s">
        <v>3461</v>
      </c>
      <c r="F374" s="590" t="s">
        <v>3750</v>
      </c>
      <c r="G374" s="644" t="s">
        <v>2486</v>
      </c>
      <c r="H374" s="645" t="s">
        <v>7</v>
      </c>
      <c r="I374" s="644" t="str">
        <f t="shared" si="17"/>
        <v>AQ_FOYVIE_AvecCouple ; AQ_FOYVIE_RelationSuiv ; AQ_FOYVIE_AvecCouple_N ; AQ_FOYVIE_RelationSuiv_N</v>
      </c>
      <c r="J374" s="646" t="s">
        <v>301</v>
      </c>
      <c r="K374" s="566"/>
      <c r="L374" s="566">
        <v>368</v>
      </c>
      <c r="M374" s="567">
        <v>70</v>
      </c>
      <c r="N374" s="567">
        <v>70</v>
      </c>
      <c r="O374" s="567">
        <v>77</v>
      </c>
    </row>
    <row r="375" spans="1:15" ht="23.25" thickBot="1" x14ac:dyDescent="0.25">
      <c r="A375" s="80" t="s">
        <v>4800</v>
      </c>
      <c r="B375" s="620" t="str">
        <f t="shared" si="16"/>
        <v>-</v>
      </c>
      <c r="C375" s="629"/>
      <c r="D375" s="629"/>
      <c r="E375" s="590" t="s">
        <v>3462</v>
      </c>
      <c r="F375" s="590" t="s">
        <v>3751</v>
      </c>
      <c r="G375" s="644" t="s">
        <v>2487</v>
      </c>
      <c r="H375" s="645" t="s">
        <v>7</v>
      </c>
      <c r="I375" s="644" t="str">
        <f t="shared" si="17"/>
        <v>AQ_FOYVIE_AvecEnf ; AQ_FOYVIE_AvecEnfNb ; AQ_FOYVIE_AvecEnf_N ; AQ_FOYVIE_AvecEnfNb_N</v>
      </c>
      <c r="J375" s="646" t="s">
        <v>301</v>
      </c>
      <c r="K375" s="566"/>
      <c r="L375" s="566">
        <v>369</v>
      </c>
      <c r="M375" s="567">
        <v>70</v>
      </c>
      <c r="N375" s="567">
        <v>70</v>
      </c>
      <c r="O375" s="567">
        <v>77</v>
      </c>
    </row>
    <row r="376" spans="1:15" ht="34.5" thickBot="1" x14ac:dyDescent="0.25">
      <c r="A376" s="80" t="s">
        <v>4800</v>
      </c>
      <c r="B376" s="620" t="str">
        <f t="shared" si="16"/>
        <v>-</v>
      </c>
      <c r="C376" s="629"/>
      <c r="D376" s="629"/>
      <c r="E376" s="590" t="s">
        <v>3463</v>
      </c>
      <c r="F376" s="590" t="s">
        <v>3752</v>
      </c>
      <c r="G376" s="644" t="s">
        <v>2548</v>
      </c>
      <c r="H376" s="645" t="s">
        <v>7</v>
      </c>
      <c r="I376" s="644" t="str">
        <f t="shared" si="17"/>
        <v>AQ_FOYVIE_AvecAutre ; AQ_FOYVIE_AvecAscNb ; AQ_FOYVIE_AvecAutNb ; AQ_FOYVIE_AvecAutre_N ; AQ_FOYVIE_AvecAscNb_N ; AQ_FOYVIE_AvecAutNb_N</v>
      </c>
      <c r="J376" s="646" t="s">
        <v>301</v>
      </c>
      <c r="K376" s="566"/>
      <c r="L376" s="566">
        <v>370</v>
      </c>
      <c r="M376" s="567">
        <v>70</v>
      </c>
      <c r="N376" s="567">
        <v>70</v>
      </c>
      <c r="O376" s="567">
        <v>77</v>
      </c>
    </row>
    <row r="377" spans="1:15" ht="13.5" thickBot="1" x14ac:dyDescent="0.25">
      <c r="A377" s="80" t="s">
        <v>6</v>
      </c>
      <c r="B377" s="620" t="str">
        <f t="shared" si="16"/>
        <v>►</v>
      </c>
      <c r="C377" s="629"/>
      <c r="D377" s="629"/>
      <c r="E377" s="585" t="s">
        <v>3464</v>
      </c>
      <c r="F377" s="585" t="s">
        <v>3753</v>
      </c>
      <c r="G377" s="644" t="s">
        <v>324</v>
      </c>
      <c r="H377" s="645" t="s">
        <v>7</v>
      </c>
      <c r="I377" s="644" t="str">
        <f t="shared" si="17"/>
        <v>AQ_FOYVIE_Enfants ; AQ_FOYVIE_Enfants_N</v>
      </c>
      <c r="J377" s="646" t="s">
        <v>301</v>
      </c>
      <c r="K377" s="650"/>
      <c r="L377" s="650">
        <v>371</v>
      </c>
      <c r="M377" s="634">
        <v>71</v>
      </c>
      <c r="N377" s="635">
        <v>71</v>
      </c>
      <c r="O377" s="634">
        <v>78</v>
      </c>
    </row>
    <row r="378" spans="1:15" ht="13.5" thickBot="1" x14ac:dyDescent="0.25">
      <c r="A378" s="80" t="s">
        <v>17</v>
      </c>
      <c r="B378" s="620" t="str">
        <f t="shared" si="16"/>
        <v>&gt;</v>
      </c>
      <c r="C378" s="690" t="str">
        <f>IF($C$377="x","+","")</f>
        <v/>
      </c>
      <c r="D378" s="690" t="str">
        <f>IF($D$377="x","+","")</f>
        <v/>
      </c>
      <c r="E378" s="591" t="s">
        <v>3465</v>
      </c>
      <c r="F378" s="591" t="s">
        <v>3754</v>
      </c>
      <c r="G378" s="644" t="s">
        <v>322</v>
      </c>
      <c r="H378" s="645" t="s">
        <v>7</v>
      </c>
      <c r="I378" s="644" t="str">
        <f t="shared" si="17"/>
        <v>AQ_FOYVIE_EnfantsNb ; AQ_FOYVIE_EnfantsNb_N</v>
      </c>
      <c r="J378" s="646" t="s">
        <v>301</v>
      </c>
      <c r="K378" s="650"/>
      <c r="L378" s="650">
        <v>372</v>
      </c>
      <c r="M378" s="634">
        <v>71</v>
      </c>
      <c r="N378" s="635">
        <v>71</v>
      </c>
      <c r="O378" s="634">
        <v>78</v>
      </c>
    </row>
    <row r="379" spans="1:15" customFormat="1" ht="23.25" hidden="1" thickBot="1" x14ac:dyDescent="0.25">
      <c r="A379" s="80" t="s">
        <v>6</v>
      </c>
      <c r="B379" s="468" t="str">
        <f t="shared" si="16"/>
        <v>►</v>
      </c>
      <c r="C379" s="422" t="s">
        <v>4896</v>
      </c>
      <c r="D379" s="422" t="s">
        <v>4896</v>
      </c>
      <c r="E379" s="137" t="s">
        <v>3466</v>
      </c>
      <c r="F379" s="206" t="s">
        <v>3755</v>
      </c>
      <c r="G379" s="127" t="s">
        <v>325</v>
      </c>
      <c r="H379" s="128"/>
      <c r="I379" s="127" t="str">
        <f t="shared" si="17"/>
        <v>AQ_FOYVIE_ConjActif</v>
      </c>
      <c r="J379" s="129" t="s">
        <v>301</v>
      </c>
      <c r="K379" s="175" t="s">
        <v>7</v>
      </c>
      <c r="L379" s="175">
        <v>373</v>
      </c>
      <c r="M379" s="190"/>
      <c r="N379" s="189"/>
      <c r="O379" s="190"/>
    </row>
    <row r="380" spans="1:15" customFormat="1" ht="113.25" hidden="1" thickBot="1" x14ac:dyDescent="0.25">
      <c r="A380" s="80" t="s">
        <v>17</v>
      </c>
      <c r="B380" s="468" t="str">
        <f t="shared" si="16"/>
        <v>&gt;</v>
      </c>
      <c r="C380" s="422" t="s">
        <v>4896</v>
      </c>
      <c r="D380" s="422" t="s">
        <v>4896</v>
      </c>
      <c r="E380" s="137" t="s">
        <v>3467</v>
      </c>
      <c r="F380" s="206" t="s">
        <v>3756</v>
      </c>
      <c r="G380" s="127" t="s">
        <v>2839</v>
      </c>
      <c r="H380" s="128"/>
      <c r="I380" s="127" t="str">
        <f t="shared" si="17"/>
        <v>AQ_FOYVIE_ConjProf ; AQ_FOYVIE_ConjProfPs</v>
      </c>
      <c r="J380" s="129" t="s">
        <v>3235</v>
      </c>
      <c r="K380" s="175" t="s">
        <v>7</v>
      </c>
      <c r="L380" s="175">
        <v>374</v>
      </c>
      <c r="M380" s="190"/>
      <c r="N380" s="189"/>
      <c r="O380" s="190"/>
    </row>
    <row r="381" spans="1:15" customFormat="1" ht="79.5" hidden="1" thickBot="1" x14ac:dyDescent="0.25">
      <c r="A381" s="80" t="s">
        <v>17</v>
      </c>
      <c r="B381" s="468" t="str">
        <f t="shared" si="16"/>
        <v>&gt;</v>
      </c>
      <c r="C381" s="422" t="s">
        <v>4896</v>
      </c>
      <c r="D381" s="422" t="s">
        <v>4896</v>
      </c>
      <c r="E381" s="209" t="s">
        <v>3468</v>
      </c>
      <c r="F381" s="206" t="s">
        <v>3757</v>
      </c>
      <c r="G381" s="127" t="s">
        <v>2488</v>
      </c>
      <c r="H381" s="128"/>
      <c r="I381" s="127" t="str">
        <f t="shared" si="17"/>
        <v>AQ_FOYVIE_ConjSit ; AQ_FOYVIE_ConjSitPs</v>
      </c>
      <c r="J381" s="129" t="s">
        <v>301</v>
      </c>
      <c r="K381" s="175" t="s">
        <v>7</v>
      </c>
      <c r="L381" s="175">
        <v>375</v>
      </c>
      <c r="M381" s="190"/>
      <c r="N381" s="189"/>
      <c r="O381" s="190"/>
    </row>
    <row r="382" spans="1:15" ht="23.25" thickBot="1" x14ac:dyDescent="0.25">
      <c r="A382" s="80" t="s">
        <v>6</v>
      </c>
      <c r="B382" s="620" t="str">
        <f t="shared" si="16"/>
        <v>►</v>
      </c>
      <c r="C382" s="984"/>
      <c r="D382" s="984"/>
      <c r="E382" s="585" t="s">
        <v>3469</v>
      </c>
      <c r="F382" s="585" t="s">
        <v>3758</v>
      </c>
      <c r="G382" s="644"/>
      <c r="H382" s="645"/>
      <c r="I382" s="644" t="str">
        <f t="shared" si="17"/>
        <v/>
      </c>
      <c r="J382" s="646"/>
      <c r="K382" s="566"/>
      <c r="L382" s="566">
        <v>376</v>
      </c>
      <c r="M382" s="567">
        <v>72</v>
      </c>
      <c r="N382" s="567">
        <v>72</v>
      </c>
      <c r="O382" s="567">
        <v>79</v>
      </c>
    </row>
    <row r="383" spans="1:15" ht="23.25" thickBot="1" x14ac:dyDescent="0.25">
      <c r="A383" s="80" t="s">
        <v>14</v>
      </c>
      <c r="B383" s="620" t="str">
        <f t="shared" si="16"/>
        <v>·</v>
      </c>
      <c r="C383" s="690" t="str">
        <f t="shared" ref="C383:C389" si="18">IF($C$382="x","+","")</f>
        <v/>
      </c>
      <c r="D383" s="690" t="str">
        <f t="shared" ref="D383:D389" si="19">IF($D$382="x","+","")</f>
        <v/>
      </c>
      <c r="E383" s="596" t="s">
        <v>2962</v>
      </c>
      <c r="F383" s="596" t="s">
        <v>3158</v>
      </c>
      <c r="G383" s="644" t="s">
        <v>326</v>
      </c>
      <c r="H383" s="645"/>
      <c r="I383" s="644" t="str">
        <f t="shared" si="17"/>
        <v>AQ_FOYVIE_ConjSitEmpl</v>
      </c>
      <c r="J383" s="646" t="s">
        <v>301</v>
      </c>
      <c r="K383" s="566"/>
      <c r="L383" s="566">
        <v>377</v>
      </c>
      <c r="M383" s="567">
        <v>72</v>
      </c>
      <c r="N383" s="567">
        <v>72</v>
      </c>
      <c r="O383" s="567">
        <v>79</v>
      </c>
    </row>
    <row r="384" spans="1:15" ht="13.5" thickBot="1" x14ac:dyDescent="0.25">
      <c r="A384" s="80" t="s">
        <v>14</v>
      </c>
      <c r="B384" s="620" t="str">
        <f t="shared" si="16"/>
        <v>·</v>
      </c>
      <c r="C384" s="690" t="str">
        <f t="shared" si="18"/>
        <v/>
      </c>
      <c r="D384" s="690" t="str">
        <f t="shared" si="19"/>
        <v/>
      </c>
      <c r="E384" s="596" t="s">
        <v>678</v>
      </c>
      <c r="F384" s="596" t="s">
        <v>3759</v>
      </c>
      <c r="G384" s="644" t="s">
        <v>327</v>
      </c>
      <c r="H384" s="645"/>
      <c r="I384" s="644" t="str">
        <f t="shared" si="17"/>
        <v>AQ_FOYVIE_ConjSitDem</v>
      </c>
      <c r="J384" s="646" t="s">
        <v>301</v>
      </c>
      <c r="K384" s="566"/>
      <c r="L384" s="566">
        <v>378</v>
      </c>
      <c r="M384" s="567">
        <v>72</v>
      </c>
      <c r="N384" s="567">
        <v>72</v>
      </c>
      <c r="O384" s="567">
        <v>79</v>
      </c>
    </row>
    <row r="385" spans="1:15" ht="13.5" thickBot="1" x14ac:dyDescent="0.25">
      <c r="A385" s="80" t="s">
        <v>14</v>
      </c>
      <c r="B385" s="620" t="str">
        <f t="shared" si="16"/>
        <v>·</v>
      </c>
      <c r="C385" s="690" t="str">
        <f t="shared" si="18"/>
        <v/>
      </c>
      <c r="D385" s="690" t="str">
        <f t="shared" si="19"/>
        <v/>
      </c>
      <c r="E385" s="596" t="s">
        <v>680</v>
      </c>
      <c r="F385" s="596" t="s">
        <v>3760</v>
      </c>
      <c r="G385" s="644" t="s">
        <v>328</v>
      </c>
      <c r="H385" s="645"/>
      <c r="I385" s="644" t="str">
        <f t="shared" si="17"/>
        <v>AQ_FOYVIE_ConjSitRetr</v>
      </c>
      <c r="J385" s="646" t="s">
        <v>301</v>
      </c>
      <c r="K385" s="566"/>
      <c r="L385" s="566">
        <v>379</v>
      </c>
      <c r="M385" s="567">
        <v>72</v>
      </c>
      <c r="N385" s="567">
        <v>72</v>
      </c>
      <c r="O385" s="567">
        <v>79</v>
      </c>
    </row>
    <row r="386" spans="1:15" ht="13.5" thickBot="1" x14ac:dyDescent="0.25">
      <c r="A386" s="80" t="s">
        <v>14</v>
      </c>
      <c r="B386" s="620" t="str">
        <f t="shared" si="16"/>
        <v>·</v>
      </c>
      <c r="C386" s="690" t="str">
        <f t="shared" si="18"/>
        <v/>
      </c>
      <c r="D386" s="690" t="str">
        <f t="shared" si="19"/>
        <v/>
      </c>
      <c r="E386" s="596" t="s">
        <v>2960</v>
      </c>
      <c r="F386" s="596" t="s">
        <v>3159</v>
      </c>
      <c r="G386" s="644" t="s">
        <v>329</v>
      </c>
      <c r="H386" s="645"/>
      <c r="I386" s="644" t="str">
        <f t="shared" si="17"/>
        <v>AQ_FOYVIE_ConjSitForm</v>
      </c>
      <c r="J386" s="646" t="s">
        <v>301</v>
      </c>
      <c r="K386" s="566"/>
      <c r="L386" s="566">
        <v>380</v>
      </c>
      <c r="M386" s="567">
        <v>72</v>
      </c>
      <c r="N386" s="567">
        <v>72</v>
      </c>
      <c r="O386" s="567">
        <v>79</v>
      </c>
    </row>
    <row r="387" spans="1:15" ht="13.5" thickBot="1" x14ac:dyDescent="0.25">
      <c r="A387" s="80" t="s">
        <v>14</v>
      </c>
      <c r="B387" s="620" t="str">
        <f t="shared" ref="B387:B451" si="20">IF(ISERROR(LOOKUP(A387,TABLE,SIGNE)),"",(LOOKUP(A387,TABLE,SIGNE)))</f>
        <v>·</v>
      </c>
      <c r="C387" s="690" t="str">
        <f t="shared" si="18"/>
        <v/>
      </c>
      <c r="D387" s="690" t="str">
        <f t="shared" si="19"/>
        <v/>
      </c>
      <c r="E387" s="596" t="s">
        <v>683</v>
      </c>
      <c r="F387" s="596" t="s">
        <v>3160</v>
      </c>
      <c r="G387" s="644" t="s">
        <v>330</v>
      </c>
      <c r="H387" s="645"/>
      <c r="I387" s="644" t="str">
        <f t="shared" si="17"/>
        <v>AQ_FOYVIE_ConjSitSant</v>
      </c>
      <c r="J387" s="646" t="s">
        <v>301</v>
      </c>
      <c r="K387" s="566"/>
      <c r="L387" s="566">
        <v>381</v>
      </c>
      <c r="M387" s="567">
        <v>72</v>
      </c>
      <c r="N387" s="567">
        <v>72</v>
      </c>
      <c r="O387" s="567">
        <v>79</v>
      </c>
    </row>
    <row r="388" spans="1:15" ht="13.5" thickBot="1" x14ac:dyDescent="0.25">
      <c r="A388" s="80" t="s">
        <v>14</v>
      </c>
      <c r="B388" s="620" t="str">
        <f t="shared" si="20"/>
        <v>·</v>
      </c>
      <c r="C388" s="690" t="str">
        <f t="shared" si="18"/>
        <v/>
      </c>
      <c r="D388" s="690" t="str">
        <f t="shared" si="19"/>
        <v/>
      </c>
      <c r="E388" s="596" t="s">
        <v>2961</v>
      </c>
      <c r="F388" s="596" t="s">
        <v>3761</v>
      </c>
      <c r="G388" s="644" t="s">
        <v>331</v>
      </c>
      <c r="H388" s="645"/>
      <c r="I388" s="644" t="str">
        <f t="shared" si="17"/>
        <v>AQ_FOYVIE_ConjSitFoy</v>
      </c>
      <c r="J388" s="646" t="s">
        <v>301</v>
      </c>
      <c r="K388" s="566"/>
      <c r="L388" s="566">
        <v>382</v>
      </c>
      <c r="M388" s="567">
        <v>72</v>
      </c>
      <c r="N388" s="567">
        <v>72</v>
      </c>
      <c r="O388" s="567">
        <v>79</v>
      </c>
    </row>
    <row r="389" spans="1:15" ht="13.5" thickBot="1" x14ac:dyDescent="0.25">
      <c r="A389" s="80" t="s">
        <v>14</v>
      </c>
      <c r="B389" s="620" t="str">
        <f t="shared" si="20"/>
        <v>·</v>
      </c>
      <c r="C389" s="690" t="str">
        <f t="shared" si="18"/>
        <v/>
      </c>
      <c r="D389" s="690" t="str">
        <f t="shared" si="19"/>
        <v/>
      </c>
      <c r="E389" s="596" t="s">
        <v>687</v>
      </c>
      <c r="F389" s="596" t="s">
        <v>3762</v>
      </c>
      <c r="G389" s="644" t="s">
        <v>2148</v>
      </c>
      <c r="H389" s="645"/>
      <c r="I389" s="644" t="str">
        <f t="shared" si="17"/>
        <v>AQ_FOYVIE_ConjSitAut ; AQ_FOYVIE_ConjSitAutPs</v>
      </c>
      <c r="J389" s="646" t="s">
        <v>301</v>
      </c>
      <c r="K389" s="566"/>
      <c r="L389" s="566">
        <v>383</v>
      </c>
      <c r="M389" s="567">
        <v>72</v>
      </c>
      <c r="N389" s="567">
        <v>72</v>
      </c>
      <c r="O389" s="567">
        <v>79</v>
      </c>
    </row>
    <row r="390" spans="1:15" ht="135.75" thickBot="1" x14ac:dyDescent="0.25">
      <c r="A390" s="80" t="s">
        <v>6</v>
      </c>
      <c r="B390" s="620" t="str">
        <f t="shared" si="20"/>
        <v>►</v>
      </c>
      <c r="C390" s="983"/>
      <c r="D390" s="983"/>
      <c r="E390" s="597" t="s">
        <v>3470</v>
      </c>
      <c r="F390" s="597" t="s">
        <v>3763</v>
      </c>
      <c r="G390" s="630" t="s">
        <v>3961</v>
      </c>
      <c r="H390" s="631" t="s">
        <v>7</v>
      </c>
      <c r="I390" s="630" t="s">
        <v>3962</v>
      </c>
      <c r="J390" s="632" t="s">
        <v>2474</v>
      </c>
      <c r="K390" s="633"/>
      <c r="L390" s="633">
        <v>384</v>
      </c>
      <c r="M390" s="634">
        <v>73</v>
      </c>
      <c r="N390" s="635">
        <v>73</v>
      </c>
      <c r="O390" s="634">
        <v>80</v>
      </c>
    </row>
    <row r="391" spans="1:15" ht="57" thickBot="1" x14ac:dyDescent="0.25">
      <c r="A391" s="80" t="s">
        <v>2912</v>
      </c>
      <c r="B391" s="620" t="str">
        <f t="shared" si="20"/>
        <v>#►</v>
      </c>
      <c r="C391" s="629"/>
      <c r="D391" s="629"/>
      <c r="E391" s="585" t="s">
        <v>3471</v>
      </c>
      <c r="F391" s="585" t="s">
        <v>3764</v>
      </c>
      <c r="G391" s="644"/>
      <c r="H391" s="645"/>
      <c r="I391" s="644" t="str">
        <f t="shared" si="17"/>
        <v/>
      </c>
      <c r="J391" s="646"/>
      <c r="K391" s="566" t="s">
        <v>7</v>
      </c>
      <c r="L391" s="566">
        <v>385</v>
      </c>
      <c r="M391" s="567">
        <v>74</v>
      </c>
      <c r="N391" s="567">
        <v>74</v>
      </c>
      <c r="O391" s="567">
        <v>81</v>
      </c>
    </row>
    <row r="392" spans="1:15" ht="13.5" thickBot="1" x14ac:dyDescent="0.25">
      <c r="A392" s="80" t="s">
        <v>14</v>
      </c>
      <c r="B392" s="620" t="str">
        <f t="shared" si="20"/>
        <v>·</v>
      </c>
      <c r="C392" s="690" t="str">
        <f>IF($C$391="x","+","")</f>
        <v/>
      </c>
      <c r="D392" s="690" t="str">
        <f>IF($D$391="x","+","")</f>
        <v/>
      </c>
      <c r="E392" s="597" t="s">
        <v>2963</v>
      </c>
      <c r="F392" s="597" t="s">
        <v>3765</v>
      </c>
      <c r="G392" s="644" t="s">
        <v>2789</v>
      </c>
      <c r="H392" s="645"/>
      <c r="I392" s="644" t="str">
        <f t="shared" si="17"/>
        <v>AQ_FOYVIE_OrigResRvProf</v>
      </c>
      <c r="J392" s="646" t="s">
        <v>301</v>
      </c>
      <c r="K392" s="566" t="s">
        <v>7</v>
      </c>
      <c r="L392" s="566">
        <v>386</v>
      </c>
      <c r="M392" s="567">
        <v>74</v>
      </c>
      <c r="N392" s="567">
        <v>74</v>
      </c>
      <c r="O392" s="567">
        <v>81</v>
      </c>
    </row>
    <row r="393" spans="1:15" ht="13.5" thickBot="1" x14ac:dyDescent="0.25">
      <c r="A393" s="80" t="s">
        <v>14</v>
      </c>
      <c r="B393" s="620" t="str">
        <f t="shared" si="20"/>
        <v>·</v>
      </c>
      <c r="C393" s="690" t="str">
        <f>IF($C$391="x","+","")</f>
        <v/>
      </c>
      <c r="D393" s="690" t="str">
        <f>IF($D$391="x","+","")</f>
        <v/>
      </c>
      <c r="E393" s="597" t="s">
        <v>2964</v>
      </c>
      <c r="F393" s="597" t="s">
        <v>3766</v>
      </c>
      <c r="G393" s="644" t="s">
        <v>2790</v>
      </c>
      <c r="H393" s="645"/>
      <c r="I393" s="644" t="str">
        <f t="shared" si="17"/>
        <v>AQ_FOYVIE_OrigResChom</v>
      </c>
      <c r="J393" s="646" t="s">
        <v>301</v>
      </c>
      <c r="K393" s="566" t="s">
        <v>7</v>
      </c>
      <c r="L393" s="566">
        <v>387</v>
      </c>
      <c r="M393" s="567">
        <v>74</v>
      </c>
      <c r="N393" s="567">
        <v>74</v>
      </c>
      <c r="O393" s="567">
        <v>81</v>
      </c>
    </row>
    <row r="394" spans="1:15" ht="23.25" thickBot="1" x14ac:dyDescent="0.25">
      <c r="A394" s="80" t="s">
        <v>14</v>
      </c>
      <c r="B394" s="620" t="str">
        <f t="shared" si="20"/>
        <v>·</v>
      </c>
      <c r="C394" s="690" t="str">
        <f>IF($C$391="x","+","")</f>
        <v/>
      </c>
      <c r="D394" s="690" t="str">
        <f>IF($D$391="x","+","")</f>
        <v/>
      </c>
      <c r="E394" s="597" t="s">
        <v>2965</v>
      </c>
      <c r="F394" s="597" t="s">
        <v>3161</v>
      </c>
      <c r="G394" s="644" t="s">
        <v>2791</v>
      </c>
      <c r="H394" s="645"/>
      <c r="I394" s="644" t="str">
        <f t="shared" si="17"/>
        <v>AQ_FOYVIE_OrigResRetr</v>
      </c>
      <c r="J394" s="646" t="s">
        <v>301</v>
      </c>
      <c r="K394" s="566" t="s">
        <v>7</v>
      </c>
      <c r="L394" s="566">
        <v>388</v>
      </c>
      <c r="M394" s="567">
        <v>74</v>
      </c>
      <c r="N394" s="567">
        <v>74</v>
      </c>
      <c r="O394" s="567">
        <v>81</v>
      </c>
    </row>
    <row r="395" spans="1:15" customFormat="1" ht="13.5" hidden="1" thickBot="1" x14ac:dyDescent="0.25">
      <c r="A395" s="80" t="s">
        <v>14</v>
      </c>
      <c r="B395" s="468" t="str">
        <f t="shared" si="20"/>
        <v>·</v>
      </c>
      <c r="C395" s="460" t="s">
        <v>4896</v>
      </c>
      <c r="D395" s="460" t="s">
        <v>4896</v>
      </c>
      <c r="E395" s="210" t="s">
        <v>3131</v>
      </c>
      <c r="F395" s="211" t="s">
        <v>3767</v>
      </c>
      <c r="G395" s="127" t="s">
        <v>332</v>
      </c>
      <c r="H395" s="128"/>
      <c r="I395" s="127" t="str">
        <f t="shared" si="17"/>
        <v>AQ_FOYVIE_OrigResSolid</v>
      </c>
      <c r="J395" s="129" t="s">
        <v>301</v>
      </c>
      <c r="K395" s="174" t="s">
        <v>7</v>
      </c>
      <c r="L395" s="174">
        <v>389</v>
      </c>
      <c r="M395" s="191"/>
      <c r="N395" s="191"/>
      <c r="O395" s="191"/>
    </row>
    <row r="396" spans="1:15" ht="13.5" thickBot="1" x14ac:dyDescent="0.25">
      <c r="A396" s="80" t="s">
        <v>14</v>
      </c>
      <c r="B396" s="620" t="str">
        <f t="shared" si="20"/>
        <v>·</v>
      </c>
      <c r="C396" s="690" t="str">
        <f>IF($C$391="x","+","")</f>
        <v/>
      </c>
      <c r="D396" s="690" t="str">
        <f>IF($D$391="x","+","")</f>
        <v/>
      </c>
      <c r="E396" s="597" t="s">
        <v>2966</v>
      </c>
      <c r="F396" s="597" t="s">
        <v>3768</v>
      </c>
      <c r="G396" s="644" t="s">
        <v>332</v>
      </c>
      <c r="H396" s="645"/>
      <c r="I396" s="644" t="str">
        <f t="shared" si="17"/>
        <v>AQ_FOYVIE_OrigResSolid</v>
      </c>
      <c r="J396" s="646" t="s">
        <v>301</v>
      </c>
      <c r="K396" s="566"/>
      <c r="L396" s="566">
        <v>390</v>
      </c>
      <c r="M396" s="567">
        <v>74</v>
      </c>
      <c r="N396" s="567">
        <v>74</v>
      </c>
      <c r="O396" s="567">
        <v>81</v>
      </c>
    </row>
    <row r="397" spans="1:15" ht="45.75" thickBot="1" x14ac:dyDescent="0.25">
      <c r="A397" s="80" t="s">
        <v>14</v>
      </c>
      <c r="B397" s="620" t="str">
        <f t="shared" si="20"/>
        <v>·</v>
      </c>
      <c r="C397" s="690" t="str">
        <f>IF($C$391="x","+","")</f>
        <v/>
      </c>
      <c r="D397" s="690" t="str">
        <f>IF($D$391="x","+","")</f>
        <v/>
      </c>
      <c r="E397" s="597" t="s">
        <v>2967</v>
      </c>
      <c r="F397" s="597" t="s">
        <v>3162</v>
      </c>
      <c r="G397" s="644" t="s">
        <v>2792</v>
      </c>
      <c r="H397" s="645"/>
      <c r="I397" s="644" t="str">
        <f t="shared" si="17"/>
        <v>AQ_FOYVIE_OrigResAdHand</v>
      </c>
      <c r="J397" s="646" t="s">
        <v>301</v>
      </c>
      <c r="K397" s="566" t="s">
        <v>7</v>
      </c>
      <c r="L397" s="566">
        <v>391</v>
      </c>
      <c r="M397" s="567">
        <v>74</v>
      </c>
      <c r="N397" s="567">
        <v>74</v>
      </c>
      <c r="O397" s="567">
        <v>81</v>
      </c>
    </row>
    <row r="398" spans="1:15" customFormat="1" ht="13.5" hidden="1" thickBot="1" x14ac:dyDescent="0.25">
      <c r="A398" s="80" t="s">
        <v>14</v>
      </c>
      <c r="B398" s="468" t="str">
        <f t="shared" si="20"/>
        <v>·</v>
      </c>
      <c r="C398" s="460" t="s">
        <v>4896</v>
      </c>
      <c r="D398" s="460" t="s">
        <v>4896</v>
      </c>
      <c r="E398" s="210" t="s">
        <v>3132</v>
      </c>
      <c r="F398" s="211" t="s">
        <v>3769</v>
      </c>
      <c r="G398" s="127" t="s">
        <v>333</v>
      </c>
      <c r="H398" s="128"/>
      <c r="I398" s="127" t="str">
        <f t="shared" si="17"/>
        <v>AQ_FOYVIE_OrigRes07</v>
      </c>
      <c r="J398" s="129" t="s">
        <v>301</v>
      </c>
      <c r="K398" s="174" t="s">
        <v>7</v>
      </c>
      <c r="L398" s="174">
        <v>392</v>
      </c>
      <c r="M398" s="191"/>
      <c r="N398" s="191"/>
      <c r="O398" s="191"/>
    </row>
    <row r="399" spans="1:15" ht="23.25" thickBot="1" x14ac:dyDescent="0.25">
      <c r="A399" s="80" t="s">
        <v>14</v>
      </c>
      <c r="B399" s="620" t="str">
        <f t="shared" si="20"/>
        <v>·</v>
      </c>
      <c r="C399" s="690" t="str">
        <f>IF($C$391="x","+","")</f>
        <v/>
      </c>
      <c r="D399" s="690" t="str">
        <f>IF($D$391="x","+","")</f>
        <v/>
      </c>
      <c r="E399" s="597" t="s">
        <v>2968</v>
      </c>
      <c r="F399" s="597" t="s">
        <v>3770</v>
      </c>
      <c r="G399" s="644" t="s">
        <v>334</v>
      </c>
      <c r="H399" s="645"/>
      <c r="I399" s="644" t="str">
        <f t="shared" si="17"/>
        <v>AQ_FOYVIE_OrigResEnfHand</v>
      </c>
      <c r="J399" s="646" t="s">
        <v>301</v>
      </c>
      <c r="K399" s="566"/>
      <c r="L399" s="566">
        <v>393</v>
      </c>
      <c r="M399" s="567">
        <v>74</v>
      </c>
      <c r="N399" s="567">
        <v>74</v>
      </c>
      <c r="O399" s="567">
        <v>81</v>
      </c>
    </row>
    <row r="400" spans="1:15" customFormat="1" ht="13.5" hidden="1" thickBot="1" x14ac:dyDescent="0.25">
      <c r="A400" s="80" t="s">
        <v>14</v>
      </c>
      <c r="B400" s="468" t="str">
        <f t="shared" si="20"/>
        <v>·</v>
      </c>
      <c r="C400" s="460" t="s">
        <v>4896</v>
      </c>
      <c r="D400" s="460" t="s">
        <v>4896</v>
      </c>
      <c r="E400" s="210" t="s">
        <v>3133</v>
      </c>
      <c r="F400" s="211" t="s">
        <v>3163</v>
      </c>
      <c r="G400" s="127" t="s">
        <v>335</v>
      </c>
      <c r="H400" s="128"/>
      <c r="I400" s="127" t="str">
        <f t="shared" si="17"/>
        <v>AQ_FOYVIE_OrigRes08</v>
      </c>
      <c r="J400" s="129" t="s">
        <v>301</v>
      </c>
      <c r="K400" s="174" t="s">
        <v>7</v>
      </c>
      <c r="L400" s="174">
        <v>394</v>
      </c>
      <c r="M400" s="191"/>
      <c r="N400" s="191"/>
      <c r="O400" s="191"/>
    </row>
    <row r="401" spans="1:15" ht="23.25" thickBot="1" x14ac:dyDescent="0.25">
      <c r="A401" s="80" t="s">
        <v>14</v>
      </c>
      <c r="B401" s="620" t="str">
        <f t="shared" si="20"/>
        <v>·</v>
      </c>
      <c r="C401" s="690" t="str">
        <f t="shared" ref="C401:C410" si="21">IF($C$391="x","+","")</f>
        <v/>
      </c>
      <c r="D401" s="690" t="str">
        <f t="shared" ref="D401:D410" si="22">IF($D$391="x","+","")</f>
        <v/>
      </c>
      <c r="E401" s="597" t="s">
        <v>2969</v>
      </c>
      <c r="F401" s="597" t="s">
        <v>3164</v>
      </c>
      <c r="G401" s="644" t="s">
        <v>336</v>
      </c>
      <c r="H401" s="645"/>
      <c r="I401" s="644" t="str">
        <f t="shared" ref="I401:I460" si="23">IF(G401&lt;&gt;"",IF(H401&lt;&gt;"",G401&amp;" ; "&amp;IFERROR(IF(SEARCH(" ; ",G401)&gt;0,SUBSTITUTE(G401," ; ","_N ; ")&amp;"_N"),IFERROR(IF(SEARCH(" ;",G401)&gt;0,SUBSTITUTE(G401," ;","_N  ; ")&amp;"_N"),IFERROR(IF(SEARCH(";",G401)&gt;0,SUBSTITUTE(G401,";","_N  ; ")&amp;"_N"),G401&amp;"_N"))),G401),"")</f>
        <v>AQ_FOYVIE_OrigResAidFam</v>
      </c>
      <c r="J401" s="646" t="s">
        <v>301</v>
      </c>
      <c r="K401" s="566"/>
      <c r="L401" s="566">
        <v>395</v>
      </c>
      <c r="M401" s="567">
        <v>74</v>
      </c>
      <c r="N401" s="567">
        <v>74</v>
      </c>
      <c r="O401" s="567">
        <v>81</v>
      </c>
    </row>
    <row r="402" spans="1:15" ht="13.5" thickBot="1" x14ac:dyDescent="0.25">
      <c r="A402" s="80" t="s">
        <v>14</v>
      </c>
      <c r="B402" s="620" t="str">
        <f t="shared" si="20"/>
        <v>·</v>
      </c>
      <c r="C402" s="690" t="str">
        <f t="shared" si="21"/>
        <v/>
      </c>
      <c r="D402" s="690" t="str">
        <f t="shared" si="22"/>
        <v/>
      </c>
      <c r="E402" s="597" t="s">
        <v>2970</v>
      </c>
      <c r="F402" s="597" t="s">
        <v>3165</v>
      </c>
      <c r="G402" s="644" t="s">
        <v>337</v>
      </c>
      <c r="H402" s="645"/>
      <c r="I402" s="644" t="str">
        <f t="shared" si="23"/>
        <v>AQ_FOYVIE_OrigResAidLog</v>
      </c>
      <c r="J402" s="646" t="s">
        <v>301</v>
      </c>
      <c r="K402" s="566"/>
      <c r="L402" s="566">
        <v>396</v>
      </c>
      <c r="M402" s="567">
        <v>74</v>
      </c>
      <c r="N402" s="567">
        <v>74</v>
      </c>
      <c r="O402" s="567">
        <v>81</v>
      </c>
    </row>
    <row r="403" spans="1:15" ht="23.25" thickBot="1" x14ac:dyDescent="0.25">
      <c r="A403" s="80" t="s">
        <v>14</v>
      </c>
      <c r="B403" s="620" t="str">
        <f t="shared" si="20"/>
        <v>·</v>
      </c>
      <c r="C403" s="690" t="str">
        <f t="shared" si="21"/>
        <v/>
      </c>
      <c r="D403" s="690" t="str">
        <f t="shared" si="22"/>
        <v/>
      </c>
      <c r="E403" s="597" t="s">
        <v>2971</v>
      </c>
      <c r="F403" s="597" t="s">
        <v>3771</v>
      </c>
      <c r="G403" s="644" t="s">
        <v>338</v>
      </c>
      <c r="H403" s="645"/>
      <c r="I403" s="644" t="str">
        <f t="shared" si="23"/>
        <v>AQ_FOYVIE_OrigResAssMal</v>
      </c>
      <c r="J403" s="646" t="s">
        <v>301</v>
      </c>
      <c r="K403" s="566"/>
      <c r="L403" s="566">
        <v>397</v>
      </c>
      <c r="M403" s="567">
        <v>74</v>
      </c>
      <c r="N403" s="567">
        <v>74</v>
      </c>
      <c r="O403" s="567"/>
    </row>
    <row r="404" spans="1:15" ht="23.25" thickBot="1" x14ac:dyDescent="0.25">
      <c r="A404" s="80" t="s">
        <v>14</v>
      </c>
      <c r="B404" s="620" t="str">
        <f t="shared" si="20"/>
        <v>·</v>
      </c>
      <c r="C404" s="690" t="str">
        <f t="shared" si="21"/>
        <v/>
      </c>
      <c r="D404" s="690" t="str">
        <f t="shared" si="22"/>
        <v/>
      </c>
      <c r="E404" s="597" t="s">
        <v>2972</v>
      </c>
      <c r="F404" s="597" t="s">
        <v>3772</v>
      </c>
      <c r="G404" s="644" t="s">
        <v>339</v>
      </c>
      <c r="H404" s="645"/>
      <c r="I404" s="644" t="str">
        <f t="shared" si="23"/>
        <v>AQ_FOYVIE_OrigResAssMalMat</v>
      </c>
      <c r="J404" s="646" t="s">
        <v>301</v>
      </c>
      <c r="K404" s="566"/>
      <c r="L404" s="566">
        <v>398</v>
      </c>
      <c r="M404" s="567"/>
      <c r="N404" s="567"/>
      <c r="O404" s="567">
        <v>81</v>
      </c>
    </row>
    <row r="405" spans="1:15" ht="13.5" thickBot="1" x14ac:dyDescent="0.25">
      <c r="A405" s="80" t="s">
        <v>14</v>
      </c>
      <c r="B405" s="620" t="str">
        <f t="shared" si="20"/>
        <v>·</v>
      </c>
      <c r="C405" s="690" t="str">
        <f t="shared" si="21"/>
        <v/>
      </c>
      <c r="D405" s="690" t="str">
        <f t="shared" si="22"/>
        <v/>
      </c>
      <c r="E405" s="597" t="s">
        <v>2973</v>
      </c>
      <c r="F405" s="597" t="s">
        <v>3166</v>
      </c>
      <c r="G405" s="644" t="s">
        <v>2793</v>
      </c>
      <c r="H405" s="645"/>
      <c r="I405" s="644" t="str">
        <f t="shared" si="23"/>
        <v>AQ_FOYVIE_OrigResCapit</v>
      </c>
      <c r="J405" s="646" t="s">
        <v>301</v>
      </c>
      <c r="K405" s="566" t="s">
        <v>7</v>
      </c>
      <c r="L405" s="566">
        <v>399</v>
      </c>
      <c r="M405" s="567">
        <v>74</v>
      </c>
      <c r="N405" s="567">
        <v>74</v>
      </c>
      <c r="O405" s="567">
        <v>81</v>
      </c>
    </row>
    <row r="406" spans="1:15" ht="13.5" thickBot="1" x14ac:dyDescent="0.25">
      <c r="A406" s="80" t="s">
        <v>14</v>
      </c>
      <c r="B406" s="620" t="str">
        <f t="shared" si="20"/>
        <v>·</v>
      </c>
      <c r="C406" s="690" t="str">
        <f t="shared" si="21"/>
        <v/>
      </c>
      <c r="D406" s="690" t="str">
        <f t="shared" si="22"/>
        <v/>
      </c>
      <c r="E406" s="597" t="s">
        <v>2974</v>
      </c>
      <c r="F406" s="597" t="s">
        <v>3773</v>
      </c>
      <c r="G406" s="644" t="s">
        <v>2795</v>
      </c>
      <c r="H406" s="645"/>
      <c r="I406" s="644" t="str">
        <f t="shared" si="23"/>
        <v>AQ_FOYVIE_OrigResPAlim</v>
      </c>
      <c r="J406" s="646" t="s">
        <v>301</v>
      </c>
      <c r="K406" s="566" t="s">
        <v>7</v>
      </c>
      <c r="L406" s="566">
        <v>400</v>
      </c>
      <c r="M406" s="567">
        <v>74</v>
      </c>
      <c r="N406" s="567">
        <v>74</v>
      </c>
      <c r="O406" s="567">
        <v>81</v>
      </c>
    </row>
    <row r="407" spans="1:15" ht="13.5" thickBot="1" x14ac:dyDescent="0.25">
      <c r="A407" s="80" t="s">
        <v>14</v>
      </c>
      <c r="B407" s="620" t="str">
        <f t="shared" si="20"/>
        <v>·</v>
      </c>
      <c r="C407" s="690" t="str">
        <f t="shared" si="21"/>
        <v/>
      </c>
      <c r="D407" s="690" t="str">
        <f t="shared" si="22"/>
        <v/>
      </c>
      <c r="E407" s="597" t="s">
        <v>2975</v>
      </c>
      <c r="F407" s="597" t="s">
        <v>3774</v>
      </c>
      <c r="G407" s="644" t="s">
        <v>2794</v>
      </c>
      <c r="H407" s="645"/>
      <c r="I407" s="644" t="str">
        <f t="shared" si="23"/>
        <v>AQ_FOYVIE_OrigResProch</v>
      </c>
      <c r="J407" s="646" t="s">
        <v>301</v>
      </c>
      <c r="K407" s="566" t="s">
        <v>7</v>
      </c>
      <c r="L407" s="566">
        <v>401</v>
      </c>
      <c r="M407" s="567">
        <v>74</v>
      </c>
      <c r="N407" s="567">
        <v>74</v>
      </c>
      <c r="O407" s="567">
        <v>81</v>
      </c>
    </row>
    <row r="408" spans="1:15" ht="13.5" thickBot="1" x14ac:dyDescent="0.25">
      <c r="A408" s="80" t="s">
        <v>14</v>
      </c>
      <c r="B408" s="620" t="str">
        <f t="shared" si="20"/>
        <v>·</v>
      </c>
      <c r="C408" s="690" t="str">
        <f t="shared" si="21"/>
        <v/>
      </c>
      <c r="D408" s="690" t="str">
        <f t="shared" si="22"/>
        <v/>
      </c>
      <c r="E408" s="597" t="s">
        <v>2976</v>
      </c>
      <c r="F408" s="597" t="s">
        <v>3775</v>
      </c>
      <c r="G408" s="644" t="s">
        <v>340</v>
      </c>
      <c r="H408" s="645"/>
      <c r="I408" s="644" t="str">
        <f t="shared" si="23"/>
        <v>AQ_FOYVIE_OrigResBourse</v>
      </c>
      <c r="J408" s="646" t="s">
        <v>301</v>
      </c>
      <c r="K408" s="566"/>
      <c r="L408" s="566">
        <v>402</v>
      </c>
      <c r="M408" s="567">
        <v>74</v>
      </c>
      <c r="N408" s="567">
        <v>74</v>
      </c>
      <c r="O408" s="567">
        <v>81</v>
      </c>
    </row>
    <row r="409" spans="1:15" ht="13.5" thickBot="1" x14ac:dyDescent="0.25">
      <c r="A409" s="80" t="s">
        <v>14</v>
      </c>
      <c r="B409" s="620" t="str">
        <f t="shared" si="20"/>
        <v>·</v>
      </c>
      <c r="C409" s="690" t="str">
        <f t="shared" si="21"/>
        <v/>
      </c>
      <c r="D409" s="690" t="str">
        <f t="shared" si="22"/>
        <v/>
      </c>
      <c r="E409" s="597" t="s">
        <v>2977</v>
      </c>
      <c r="F409" s="597" t="s">
        <v>3776</v>
      </c>
      <c r="G409" s="644" t="s">
        <v>341</v>
      </c>
      <c r="H409" s="645"/>
      <c r="I409" s="644" t="str">
        <f t="shared" si="23"/>
        <v>AQ_FOYVIE_OrigResSsRev</v>
      </c>
      <c r="J409" s="646" t="s">
        <v>301</v>
      </c>
      <c r="K409" s="566"/>
      <c r="L409" s="566">
        <v>403</v>
      </c>
      <c r="M409" s="567">
        <v>74</v>
      </c>
      <c r="N409" s="567">
        <v>74</v>
      </c>
      <c r="O409" s="567">
        <v>81</v>
      </c>
    </row>
    <row r="410" spans="1:15" ht="13.5" thickBot="1" x14ac:dyDescent="0.25">
      <c r="A410" s="80" t="s">
        <v>14</v>
      </c>
      <c r="B410" s="620" t="str">
        <f t="shared" si="20"/>
        <v>·</v>
      </c>
      <c r="C410" s="690" t="str">
        <f t="shared" si="21"/>
        <v/>
      </c>
      <c r="D410" s="690" t="str">
        <f t="shared" si="22"/>
        <v/>
      </c>
      <c r="E410" s="597" t="s">
        <v>2978</v>
      </c>
      <c r="F410" s="597" t="s">
        <v>3777</v>
      </c>
      <c r="G410" s="644" t="s">
        <v>2149</v>
      </c>
      <c r="H410" s="645"/>
      <c r="I410" s="644" t="str">
        <f t="shared" si="23"/>
        <v>AQ_FOYVIE_OrigResAut ; AQ_FOYVIE_OrigResAutPs</v>
      </c>
      <c r="J410" s="646" t="s">
        <v>301</v>
      </c>
      <c r="K410" s="566" t="s">
        <v>7</v>
      </c>
      <c r="L410" s="566">
        <v>404</v>
      </c>
      <c r="M410" s="567">
        <v>74</v>
      </c>
      <c r="N410" s="567">
        <v>74</v>
      </c>
      <c r="O410" s="567">
        <v>81</v>
      </c>
    </row>
    <row r="411" spans="1:15" ht="192" thickBot="1" x14ac:dyDescent="0.25">
      <c r="A411" s="80" t="s">
        <v>6</v>
      </c>
      <c r="B411" s="620" t="str">
        <f t="shared" si="20"/>
        <v>►</v>
      </c>
      <c r="C411" s="629"/>
      <c r="D411" s="629"/>
      <c r="E411" s="597" t="s">
        <v>3472</v>
      </c>
      <c r="F411" s="597" t="s">
        <v>3778</v>
      </c>
      <c r="G411" s="630" t="s">
        <v>342</v>
      </c>
      <c r="H411" s="631" t="s">
        <v>7</v>
      </c>
      <c r="I411" s="630" t="str">
        <f t="shared" si="23"/>
        <v>AQ_FOYVIE_RevenuMont ; AQ_FOYVIE_RevenuMont_N</v>
      </c>
      <c r="J411" s="632" t="s">
        <v>301</v>
      </c>
      <c r="K411" s="670" t="s">
        <v>7</v>
      </c>
      <c r="L411" s="670">
        <v>405</v>
      </c>
      <c r="M411" s="660">
        <v>75</v>
      </c>
      <c r="N411" s="662">
        <v>75</v>
      </c>
      <c r="O411" s="660">
        <v>82</v>
      </c>
    </row>
    <row r="412" spans="1:15" ht="34.5" thickBot="1" x14ac:dyDescent="0.25">
      <c r="A412" s="80" t="s">
        <v>6</v>
      </c>
      <c r="B412" s="620" t="str">
        <f t="shared" si="20"/>
        <v>►</v>
      </c>
      <c r="C412" s="629"/>
      <c r="D412" s="629"/>
      <c r="E412" s="585" t="s">
        <v>3473</v>
      </c>
      <c r="F412" s="585" t="s">
        <v>3779</v>
      </c>
      <c r="G412" s="644" t="s">
        <v>343</v>
      </c>
      <c r="H412" s="645" t="s">
        <v>7</v>
      </c>
      <c r="I412" s="644" t="str">
        <f t="shared" si="23"/>
        <v>AQ_FOYVIE_RevenuNbPers ; AQ_FOYVIE_RevenuNbPers_N</v>
      </c>
      <c r="J412" s="646" t="s">
        <v>301</v>
      </c>
      <c r="K412" s="566" t="s">
        <v>7</v>
      </c>
      <c r="L412" s="566">
        <v>406</v>
      </c>
      <c r="M412" s="567">
        <v>76</v>
      </c>
      <c r="N412" s="567">
        <v>76</v>
      </c>
      <c r="O412" s="567">
        <v>83</v>
      </c>
    </row>
    <row r="413" spans="1:15" customFormat="1" ht="13.5" hidden="1" thickBot="1" x14ac:dyDescent="0.25">
      <c r="A413" s="80" t="s">
        <v>6</v>
      </c>
      <c r="B413" s="468" t="str">
        <f t="shared" si="20"/>
        <v>►</v>
      </c>
      <c r="C413" s="422" t="s">
        <v>4896</v>
      </c>
      <c r="D413" s="422" t="s">
        <v>4896</v>
      </c>
      <c r="E413" s="137" t="s">
        <v>3474</v>
      </c>
      <c r="F413" s="212" t="s">
        <v>3780</v>
      </c>
      <c r="G413" s="127" t="s">
        <v>344</v>
      </c>
      <c r="H413" s="128"/>
      <c r="I413" s="127" t="str">
        <f t="shared" si="23"/>
        <v>AQ_FOYVIE_Impot</v>
      </c>
      <c r="J413" s="129" t="s">
        <v>301</v>
      </c>
      <c r="K413" s="175" t="s">
        <v>7</v>
      </c>
      <c r="L413" s="175">
        <v>407</v>
      </c>
      <c r="M413" s="203"/>
      <c r="N413" s="198"/>
      <c r="O413" s="203"/>
    </row>
    <row r="414" spans="1:15" ht="23.25" thickBot="1" x14ac:dyDescent="0.25">
      <c r="A414" s="80" t="s">
        <v>6</v>
      </c>
      <c r="B414" s="620" t="str">
        <f t="shared" si="20"/>
        <v>►</v>
      </c>
      <c r="C414" s="629"/>
      <c r="D414" s="629"/>
      <c r="E414" s="585" t="s">
        <v>3475</v>
      </c>
      <c r="F414" s="585" t="s">
        <v>3781</v>
      </c>
      <c r="G414" s="644" t="s">
        <v>345</v>
      </c>
      <c r="H414" s="645" t="s">
        <v>7</v>
      </c>
      <c r="I414" s="644" t="str">
        <f t="shared" si="23"/>
        <v>AQ_FOYVIE_Emprunt ; AQ_FOYVIE_Emprunt_N</v>
      </c>
      <c r="J414" s="646" t="s">
        <v>301</v>
      </c>
      <c r="K414" s="650" t="s">
        <v>7</v>
      </c>
      <c r="L414" s="650">
        <v>408</v>
      </c>
      <c r="M414" s="660">
        <v>77</v>
      </c>
      <c r="N414" s="662">
        <v>77</v>
      </c>
      <c r="O414" s="660">
        <v>84</v>
      </c>
    </row>
    <row r="415" spans="1:15" ht="23.25" thickBot="1" x14ac:dyDescent="0.25">
      <c r="A415" s="80" t="s">
        <v>6</v>
      </c>
      <c r="B415" s="620" t="str">
        <f t="shared" si="20"/>
        <v>►</v>
      </c>
      <c r="C415" s="629"/>
      <c r="D415" s="629"/>
      <c r="E415" s="585" t="s">
        <v>3476</v>
      </c>
      <c r="F415" s="585" t="s">
        <v>3782</v>
      </c>
      <c r="G415" s="644" t="s">
        <v>346</v>
      </c>
      <c r="H415" s="645" t="s">
        <v>7</v>
      </c>
      <c r="I415" s="644" t="str">
        <f t="shared" si="23"/>
        <v>AQ_FOYVIE_Pension ; AQ_FOYVIE_Pension_N</v>
      </c>
      <c r="J415" s="646" t="s">
        <v>301</v>
      </c>
      <c r="K415" s="566" t="s">
        <v>7</v>
      </c>
      <c r="L415" s="566">
        <v>409</v>
      </c>
      <c r="M415" s="567">
        <v>78</v>
      </c>
      <c r="N415" s="567">
        <v>78</v>
      </c>
      <c r="O415" s="567">
        <v>85</v>
      </c>
    </row>
    <row r="416" spans="1:15" ht="23.25" thickBot="1" x14ac:dyDescent="0.25">
      <c r="A416" s="80" t="s">
        <v>6</v>
      </c>
      <c r="B416" s="620" t="str">
        <f t="shared" si="20"/>
        <v>►</v>
      </c>
      <c r="C416" s="629"/>
      <c r="D416" s="629"/>
      <c r="E416" s="585" t="s">
        <v>3477</v>
      </c>
      <c r="F416" s="585" t="s">
        <v>3783</v>
      </c>
      <c r="G416" s="644" t="s">
        <v>347</v>
      </c>
      <c r="H416" s="645" t="s">
        <v>7</v>
      </c>
      <c r="I416" s="644" t="str">
        <f t="shared" si="23"/>
        <v>AQ_FOYVIE_SoinNonFinA ; AQ_FOYVIE_SoinNonFinA_N</v>
      </c>
      <c r="J416" s="646" t="s">
        <v>301</v>
      </c>
      <c r="K416" s="650"/>
      <c r="L416" s="650">
        <v>410</v>
      </c>
      <c r="M416" s="660">
        <v>79</v>
      </c>
      <c r="N416" s="662">
        <v>79</v>
      </c>
      <c r="O416" s="660">
        <v>86</v>
      </c>
    </row>
    <row r="417" spans="1:15" ht="23.25" thickBot="1" x14ac:dyDescent="0.25">
      <c r="A417" s="80" t="s">
        <v>6</v>
      </c>
      <c r="B417" s="620" t="str">
        <f t="shared" si="20"/>
        <v>►</v>
      </c>
      <c r="C417" s="629"/>
      <c r="D417" s="629"/>
      <c r="E417" s="585" t="s">
        <v>3478</v>
      </c>
      <c r="F417" s="585" t="s">
        <v>3784</v>
      </c>
      <c r="G417" s="644" t="s">
        <v>348</v>
      </c>
      <c r="H417" s="645" t="s">
        <v>7</v>
      </c>
      <c r="I417" s="644" t="str">
        <f t="shared" si="23"/>
        <v>AQ_FOYVIE_SoinNonFinE ; AQ_FOYVIE_SoinNonFinE_N</v>
      </c>
      <c r="J417" s="646" t="s">
        <v>301</v>
      </c>
      <c r="K417" s="566"/>
      <c r="L417" s="566">
        <v>411</v>
      </c>
      <c r="M417" s="567">
        <v>80</v>
      </c>
      <c r="N417" s="567">
        <v>80</v>
      </c>
      <c r="O417" s="567">
        <v>87</v>
      </c>
    </row>
    <row r="418" spans="1:15" ht="68.25" thickBot="1" x14ac:dyDescent="0.25">
      <c r="A418" s="80" t="s">
        <v>6</v>
      </c>
      <c r="B418" s="620" t="str">
        <f t="shared" si="20"/>
        <v>►</v>
      </c>
      <c r="C418" s="629"/>
      <c r="D418" s="629"/>
      <c r="E418" s="585" t="s">
        <v>3479</v>
      </c>
      <c r="F418" s="585" t="s">
        <v>3785</v>
      </c>
      <c r="G418" s="644" t="s">
        <v>2840</v>
      </c>
      <c r="H418" s="645" t="s">
        <v>7</v>
      </c>
      <c r="I418" s="644" t="str">
        <f t="shared" si="23"/>
        <v>AQ_FOYVIE_DiffFinMois ; AQ_FOYVIE_DiffFinMois_N</v>
      </c>
      <c r="J418" s="646" t="s">
        <v>2476</v>
      </c>
      <c r="K418" s="650" t="s">
        <v>7</v>
      </c>
      <c r="L418" s="650">
        <v>412</v>
      </c>
      <c r="M418" s="660">
        <v>81</v>
      </c>
      <c r="N418" s="662">
        <v>81</v>
      </c>
      <c r="O418" s="660">
        <v>88</v>
      </c>
    </row>
    <row r="419" spans="1:15" ht="16.5" thickBot="1" x14ac:dyDescent="0.25">
      <c r="A419" s="440" t="s">
        <v>10</v>
      </c>
      <c r="B419" s="620" t="str">
        <f t="shared" si="20"/>
        <v>◄►</v>
      </c>
      <c r="C419" s="621"/>
      <c r="D419" s="621"/>
      <c r="E419" s="419" t="s">
        <v>349</v>
      </c>
      <c r="F419" s="677" t="s">
        <v>1988</v>
      </c>
      <c r="G419" s="664"/>
      <c r="H419" s="665"/>
      <c r="I419" s="664" t="str">
        <f t="shared" si="23"/>
        <v/>
      </c>
      <c r="J419" s="666"/>
      <c r="K419" s="667" t="s">
        <v>7</v>
      </c>
      <c r="L419" s="667">
        <v>413</v>
      </c>
      <c r="M419" s="668"/>
      <c r="N419" s="669"/>
      <c r="O419" s="668"/>
    </row>
    <row r="420" spans="1:15" customFormat="1" ht="34.5" hidden="1" thickBot="1" x14ac:dyDescent="0.25">
      <c r="A420" s="84"/>
      <c r="B420" s="468" t="str">
        <f t="shared" si="20"/>
        <v/>
      </c>
      <c r="C420" s="420" t="s">
        <v>4896</v>
      </c>
      <c r="D420" s="420" t="s">
        <v>4896</v>
      </c>
      <c r="E420" s="169" t="s">
        <v>350</v>
      </c>
      <c r="F420" s="142" t="s">
        <v>3167</v>
      </c>
      <c r="G420" s="113"/>
      <c r="H420" s="114"/>
      <c r="I420" s="113" t="str">
        <f t="shared" si="23"/>
        <v/>
      </c>
      <c r="J420" s="143"/>
      <c r="K420" s="144" t="s">
        <v>7</v>
      </c>
      <c r="L420" s="144">
        <v>414</v>
      </c>
      <c r="M420" s="201"/>
      <c r="N420" s="202"/>
      <c r="O420" s="201"/>
    </row>
    <row r="421" spans="1:15" customFormat="1" ht="34.5" thickBot="1" x14ac:dyDescent="0.25">
      <c r="A421" s="84"/>
      <c r="B421" s="468"/>
      <c r="C421" s="621"/>
      <c r="D421" s="621"/>
      <c r="E421" s="980" t="s">
        <v>5531</v>
      </c>
      <c r="F421" s="980" t="s">
        <v>5532</v>
      </c>
      <c r="G421" s="621"/>
      <c r="H421" s="621"/>
      <c r="I421" s="621"/>
      <c r="J421" s="621"/>
      <c r="K421" s="621"/>
      <c r="L421" s="621"/>
      <c r="M421" s="621"/>
      <c r="N421" s="621"/>
      <c r="O421" s="621"/>
    </row>
    <row r="422" spans="1:15" ht="79.5" thickBot="1" x14ac:dyDescent="0.25">
      <c r="A422" s="80" t="s">
        <v>6</v>
      </c>
      <c r="B422" s="620" t="str">
        <f t="shared" si="20"/>
        <v>►</v>
      </c>
      <c r="C422" s="537" t="str">
        <f>IF(OR(C423="x",C424="x",C425="x",C426="x",C427="x",C428="x",C429="x",C430="x",C431="x",C432="x",C433="x",C434="x",C435="x",C436="x",C437="x",C438="x",C439="x",C440="x",C441="x",C442="x",C443="x"),"x","Cette question est automatiquement sélectionnée si au moins une des questions ci-dessous est cochée")</f>
        <v>Cette question est automatiquement sélectionnée si au moins une des questions ci-dessous est cochée</v>
      </c>
      <c r="D422" s="537" t="str">
        <f>IF(OR(D423="x",D424="x",D425="x",D426="x",D427="x",D428="x",D429="x",D430="x",D431="x",D432="x",D433="x",D434="x",D435="x",D436="x",D437="x",D438="x",D439="x",D440="x",D441="x",D442="x",D443="x"),"x","This question is automatically  ticked when any one here under is selected")</f>
        <v>This question is automatically  ticked when any one here under is selected</v>
      </c>
      <c r="E422" s="162" t="s">
        <v>3480</v>
      </c>
      <c r="F422" s="162" t="s">
        <v>3786</v>
      </c>
      <c r="G422" s="630" t="s">
        <v>351</v>
      </c>
      <c r="H422" s="631" t="s">
        <v>7</v>
      </c>
      <c r="I422" s="630" t="str">
        <f t="shared" si="23"/>
        <v>AQ_VIESEX_RapSex ; AQ_VIESEX_RapSex_N</v>
      </c>
      <c r="J422" s="632" t="s">
        <v>352</v>
      </c>
      <c r="K422" s="633" t="s">
        <v>7</v>
      </c>
      <c r="L422" s="633">
        <v>415</v>
      </c>
      <c r="M422" s="660">
        <v>82</v>
      </c>
      <c r="N422" s="662">
        <v>82</v>
      </c>
      <c r="O422" s="660">
        <v>89</v>
      </c>
    </row>
    <row r="423" spans="1:15" ht="23.25" thickBot="1" x14ac:dyDescent="0.25">
      <c r="A423" s="80" t="s">
        <v>6</v>
      </c>
      <c r="B423" s="620" t="str">
        <f t="shared" si="20"/>
        <v>►</v>
      </c>
      <c r="C423" s="629"/>
      <c r="D423" s="629"/>
      <c r="E423" s="162" t="s">
        <v>5462</v>
      </c>
      <c r="F423" s="162" t="s">
        <v>3787</v>
      </c>
      <c r="G423" s="644" t="s">
        <v>2150</v>
      </c>
      <c r="H423" s="645" t="s">
        <v>7</v>
      </c>
      <c r="I423" s="644" t="str">
        <f t="shared" si="23"/>
        <v>AQ_VIESEX_RapSex1Ag ; AQ_VIESEX_RapSex1agNr ; AQ_VIESEX_RapSex1Ag_N ; AQ_VIESEX_RapSex1agNr_N</v>
      </c>
      <c r="J423" s="646" t="s">
        <v>352</v>
      </c>
      <c r="K423" s="566" t="s">
        <v>7</v>
      </c>
      <c r="L423" s="566">
        <v>416</v>
      </c>
      <c r="M423" s="567">
        <v>83</v>
      </c>
      <c r="N423" s="567">
        <v>83</v>
      </c>
      <c r="O423" s="567">
        <v>90</v>
      </c>
    </row>
    <row r="424" spans="1:15" ht="13.5" thickBot="1" x14ac:dyDescent="0.25">
      <c r="A424" s="80" t="s">
        <v>6</v>
      </c>
      <c r="B424" s="620" t="str">
        <f t="shared" si="20"/>
        <v>►</v>
      </c>
      <c r="C424" s="981"/>
      <c r="D424" s="981"/>
      <c r="E424" s="162" t="s">
        <v>5463</v>
      </c>
      <c r="F424" s="162" t="s">
        <v>3788</v>
      </c>
      <c r="G424" s="644" t="s">
        <v>353</v>
      </c>
      <c r="H424" s="645" t="s">
        <v>7</v>
      </c>
      <c r="I424" s="644" t="str">
        <f t="shared" si="23"/>
        <v>AQ_VIESEX_RapSex1Qui ; AQ_VIESEX_RapSex1Qui_N</v>
      </c>
      <c r="J424" s="646" t="s">
        <v>352</v>
      </c>
      <c r="K424" s="650" t="s">
        <v>7</v>
      </c>
      <c r="L424" s="650">
        <v>417</v>
      </c>
      <c r="M424" s="660">
        <v>84</v>
      </c>
      <c r="N424" s="662">
        <v>84</v>
      </c>
      <c r="O424" s="660">
        <v>91</v>
      </c>
    </row>
    <row r="425" spans="1:15" customFormat="1" ht="57" hidden="1" thickBot="1" x14ac:dyDescent="0.25">
      <c r="A425" s="80" t="s">
        <v>6</v>
      </c>
      <c r="B425" s="468" t="str">
        <f t="shared" si="20"/>
        <v>►</v>
      </c>
      <c r="C425" s="422" t="s">
        <v>4896</v>
      </c>
      <c r="D425" s="422" t="s">
        <v>4896</v>
      </c>
      <c r="E425" s="119" t="s">
        <v>3481</v>
      </c>
      <c r="F425" s="103" t="s">
        <v>3789</v>
      </c>
      <c r="G425" s="127" t="s">
        <v>2819</v>
      </c>
      <c r="H425" s="128"/>
      <c r="I425" s="127" t="str">
        <f t="shared" si="23"/>
        <v>AQ_VIESEX_RapSex1Qual</v>
      </c>
      <c r="J425" s="129" t="s">
        <v>2477</v>
      </c>
      <c r="K425" s="175" t="s">
        <v>7</v>
      </c>
      <c r="L425" s="175">
        <v>418</v>
      </c>
      <c r="M425" s="203"/>
      <c r="N425" s="198"/>
      <c r="O425" s="203"/>
    </row>
    <row r="426" spans="1:15" customFormat="1" ht="79.5" hidden="1" thickBot="1" x14ac:dyDescent="0.25">
      <c r="A426" s="80" t="s">
        <v>6</v>
      </c>
      <c r="B426" s="468" t="str">
        <f t="shared" si="20"/>
        <v>►</v>
      </c>
      <c r="C426" s="422" t="s">
        <v>4896</v>
      </c>
      <c r="D426" s="422" t="s">
        <v>4896</v>
      </c>
      <c r="E426" s="132" t="s">
        <v>3482</v>
      </c>
      <c r="F426" s="213" t="s">
        <v>3790</v>
      </c>
      <c r="G426" s="127" t="s">
        <v>2820</v>
      </c>
      <c r="H426" s="128"/>
      <c r="I426" s="127" t="str">
        <f t="shared" si="23"/>
        <v>AQ_VIESEX_Attirance</v>
      </c>
      <c r="J426" s="129" t="s">
        <v>2478</v>
      </c>
      <c r="K426" s="175" t="s">
        <v>7</v>
      </c>
      <c r="L426" s="175">
        <v>419</v>
      </c>
      <c r="M426" s="203"/>
      <c r="N426" s="198"/>
      <c r="O426" s="203"/>
    </row>
    <row r="427" spans="1:15" ht="34.5" thickBot="1" x14ac:dyDescent="0.25">
      <c r="A427" s="80" t="s">
        <v>6</v>
      </c>
      <c r="B427" s="620" t="str">
        <f t="shared" si="20"/>
        <v>►</v>
      </c>
      <c r="C427" s="629"/>
      <c r="D427" s="629"/>
      <c r="E427" s="162" t="s">
        <v>3483</v>
      </c>
      <c r="F427" s="162" t="s">
        <v>3791</v>
      </c>
      <c r="G427" s="644" t="s">
        <v>2489</v>
      </c>
      <c r="H427" s="645" t="s">
        <v>7</v>
      </c>
      <c r="I427" s="644" t="str">
        <f t="shared" si="23"/>
        <v>AQ_VIESEX_PartNb ; AQ_VIESEX_PartNbNspr ; AQ_VIESEX_PartNb_N ; AQ_VIESEX_PartNbNspr_N</v>
      </c>
      <c r="J427" s="646" t="s">
        <v>352</v>
      </c>
      <c r="K427" s="566" t="s">
        <v>7</v>
      </c>
      <c r="L427" s="566">
        <v>420</v>
      </c>
      <c r="M427" s="567">
        <v>85</v>
      </c>
      <c r="N427" s="567">
        <v>85</v>
      </c>
      <c r="O427" s="567">
        <v>92</v>
      </c>
    </row>
    <row r="428" spans="1:15" ht="57" thickBot="1" x14ac:dyDescent="0.25">
      <c r="A428" s="80" t="s">
        <v>6</v>
      </c>
      <c r="B428" s="620" t="str">
        <f t="shared" si="20"/>
        <v>►</v>
      </c>
      <c r="C428" s="981"/>
      <c r="D428" s="981"/>
      <c r="E428" s="162" t="s">
        <v>4917</v>
      </c>
      <c r="F428" s="162" t="s">
        <v>3792</v>
      </c>
      <c r="G428" s="644" t="s">
        <v>2841</v>
      </c>
      <c r="H428" s="645" t="s">
        <v>7</v>
      </c>
      <c r="I428" s="644" t="str">
        <f t="shared" si="23"/>
        <v>AQ_VIESEX_PartQuel ; AQ_VIESEX_PartQuel_N</v>
      </c>
      <c r="J428" s="646" t="s">
        <v>2479</v>
      </c>
      <c r="K428" s="650" t="s">
        <v>7</v>
      </c>
      <c r="L428" s="650">
        <v>421</v>
      </c>
      <c r="M428" s="660">
        <v>86</v>
      </c>
      <c r="N428" s="662">
        <v>86</v>
      </c>
      <c r="O428" s="660">
        <v>93</v>
      </c>
    </row>
    <row r="429" spans="1:15" ht="23.25" thickBot="1" x14ac:dyDescent="0.25">
      <c r="A429" s="80" t="s">
        <v>6</v>
      </c>
      <c r="B429" s="620" t="str">
        <f t="shared" si="20"/>
        <v>►</v>
      </c>
      <c r="C429" s="629"/>
      <c r="D429" s="629"/>
      <c r="E429" s="162" t="s">
        <v>3484</v>
      </c>
      <c r="F429" s="162" t="s">
        <v>3793</v>
      </c>
      <c r="G429" s="644" t="s">
        <v>354</v>
      </c>
      <c r="H429" s="645" t="s">
        <v>7</v>
      </c>
      <c r="I429" s="644" t="str">
        <f t="shared" si="23"/>
        <v>AQ_VIESEX_PartNew12m ; AQ_VIESEX_PartNew12m_N</v>
      </c>
      <c r="J429" s="646" t="s">
        <v>352</v>
      </c>
      <c r="K429" s="566" t="s">
        <v>7</v>
      </c>
      <c r="L429" s="566">
        <v>422</v>
      </c>
      <c r="M429" s="567">
        <v>87</v>
      </c>
      <c r="N429" s="567">
        <v>87</v>
      </c>
      <c r="O429" s="567">
        <v>94</v>
      </c>
    </row>
    <row r="430" spans="1:15" customFormat="1" ht="13.5" hidden="1" thickBot="1" x14ac:dyDescent="0.25">
      <c r="A430" s="80" t="s">
        <v>17</v>
      </c>
      <c r="B430" s="468" t="str">
        <f t="shared" si="20"/>
        <v>&gt;</v>
      </c>
      <c r="C430" s="422" t="s">
        <v>4896</v>
      </c>
      <c r="D430" s="422" t="s">
        <v>4896</v>
      </c>
      <c r="E430" s="209" t="s">
        <v>3485</v>
      </c>
      <c r="F430" s="214" t="s">
        <v>3794</v>
      </c>
      <c r="G430" s="127" t="s">
        <v>355</v>
      </c>
      <c r="H430" s="128"/>
      <c r="I430" s="127" t="str">
        <f t="shared" si="23"/>
        <v>AQ_VIESEX_PartNewSida</v>
      </c>
      <c r="J430" s="129" t="s">
        <v>352</v>
      </c>
      <c r="K430" s="175" t="s">
        <v>7</v>
      </c>
      <c r="L430" s="175">
        <v>423</v>
      </c>
      <c r="M430" s="203"/>
      <c r="N430" s="198"/>
      <c r="O430" s="203"/>
    </row>
    <row r="431" spans="1:15" customFormat="1" ht="57" hidden="1" thickBot="1" x14ac:dyDescent="0.25">
      <c r="A431" s="80" t="s">
        <v>17</v>
      </c>
      <c r="B431" s="468" t="str">
        <f t="shared" si="20"/>
        <v>&gt;</v>
      </c>
      <c r="C431" s="422" t="s">
        <v>4896</v>
      </c>
      <c r="D431" s="422" t="s">
        <v>4896</v>
      </c>
      <c r="E431" s="209" t="s">
        <v>3486</v>
      </c>
      <c r="F431" s="214" t="s">
        <v>3795</v>
      </c>
      <c r="G431" s="127" t="s">
        <v>2821</v>
      </c>
      <c r="H431" s="128"/>
      <c r="I431" s="127" t="str">
        <f t="shared" si="23"/>
        <v>AQ_VIESEX_PartNewPres</v>
      </c>
      <c r="J431" s="129" t="s">
        <v>2479</v>
      </c>
      <c r="K431" s="175" t="s">
        <v>7</v>
      </c>
      <c r="L431" s="175">
        <v>424</v>
      </c>
      <c r="M431" s="203"/>
      <c r="N431" s="198"/>
      <c r="O431" s="203"/>
    </row>
    <row r="432" spans="1:15" ht="45.75" thickBot="1" x14ac:dyDescent="0.25">
      <c r="A432" s="80" t="s">
        <v>6</v>
      </c>
      <c r="B432" s="620" t="str">
        <f t="shared" si="20"/>
        <v>►</v>
      </c>
      <c r="C432" s="629"/>
      <c r="D432" s="629"/>
      <c r="E432" s="162" t="s">
        <v>3487</v>
      </c>
      <c r="F432" s="162" t="s">
        <v>3796</v>
      </c>
      <c r="G432" s="644" t="s">
        <v>2480</v>
      </c>
      <c r="H432" s="645" t="s">
        <v>7</v>
      </c>
      <c r="I432" s="644" t="str">
        <f t="shared" si="23"/>
        <v>AQ_VIESEX_RapSexMois ; AQ_VIESEX_RapSexMois_N</v>
      </c>
      <c r="J432" s="646" t="s">
        <v>352</v>
      </c>
      <c r="K432" s="650" t="s">
        <v>7</v>
      </c>
      <c r="L432" s="650">
        <v>425</v>
      </c>
      <c r="M432" s="660">
        <v>88</v>
      </c>
      <c r="N432" s="662">
        <v>88</v>
      </c>
      <c r="O432" s="660">
        <v>95</v>
      </c>
    </row>
    <row r="433" spans="1:15" ht="79.5" thickBot="1" x14ac:dyDescent="0.25">
      <c r="A433" s="80" t="s">
        <v>17</v>
      </c>
      <c r="B433" s="620" t="str">
        <f t="shared" si="20"/>
        <v>&gt;</v>
      </c>
      <c r="C433" s="647" t="str">
        <f>IF($C$432="x","+","")</f>
        <v/>
      </c>
      <c r="D433" s="647" t="str">
        <f>IF($D$432="x","+","")</f>
        <v/>
      </c>
      <c r="E433" s="598" t="s">
        <v>3488</v>
      </c>
      <c r="F433" s="598" t="s">
        <v>3797</v>
      </c>
      <c r="G433" s="644" t="s">
        <v>2481</v>
      </c>
      <c r="H433" s="645" t="s">
        <v>7</v>
      </c>
      <c r="I433" s="644" t="str">
        <f t="shared" si="23"/>
        <v>AQ_VIESEX_RapSexFreq ; AQ_VIESEX_RapSexFreq_N</v>
      </c>
      <c r="J433" s="646" t="s">
        <v>352</v>
      </c>
      <c r="K433" s="658" t="s">
        <v>7</v>
      </c>
      <c r="L433" s="658">
        <v>426</v>
      </c>
      <c r="M433" s="660">
        <v>88</v>
      </c>
      <c r="N433" s="662">
        <v>88</v>
      </c>
      <c r="O433" s="660">
        <v>95</v>
      </c>
    </row>
    <row r="434" spans="1:15" ht="45.75" thickBot="1" x14ac:dyDescent="0.25">
      <c r="A434" s="80" t="s">
        <v>6</v>
      </c>
      <c r="B434" s="620" t="str">
        <f t="shared" si="20"/>
        <v>►</v>
      </c>
      <c r="C434" s="629"/>
      <c r="D434" s="629"/>
      <c r="E434" s="162" t="s">
        <v>3489</v>
      </c>
      <c r="F434" s="162" t="s">
        <v>3798</v>
      </c>
      <c r="G434" s="644" t="s">
        <v>356</v>
      </c>
      <c r="H434" s="645" t="s">
        <v>7</v>
      </c>
      <c r="I434" s="644" t="str">
        <f t="shared" si="23"/>
        <v>AQ_VIESEX_RapSexStab ; AQ_VIESEX_RapSexStab_N</v>
      </c>
      <c r="J434" s="646" t="s">
        <v>352</v>
      </c>
      <c r="K434" s="566" t="s">
        <v>7</v>
      </c>
      <c r="L434" s="566">
        <v>427</v>
      </c>
      <c r="M434" s="567">
        <v>89</v>
      </c>
      <c r="N434" s="567">
        <v>89</v>
      </c>
      <c r="O434" s="567">
        <v>96</v>
      </c>
    </row>
    <row r="435" spans="1:15" customFormat="1" ht="102" hidden="1" thickBot="1" x14ac:dyDescent="0.25">
      <c r="A435" s="80" t="s">
        <v>6</v>
      </c>
      <c r="B435" s="468" t="str">
        <f t="shared" si="20"/>
        <v>►</v>
      </c>
      <c r="C435" s="422" t="s">
        <v>4896</v>
      </c>
      <c r="D435" s="422" t="s">
        <v>4896</v>
      </c>
      <c r="E435" s="119" t="s">
        <v>3490</v>
      </c>
      <c r="F435" s="103" t="s">
        <v>3799</v>
      </c>
      <c r="G435" s="127" t="s">
        <v>2822</v>
      </c>
      <c r="H435" s="128"/>
      <c r="I435" s="127" t="str">
        <f t="shared" si="23"/>
        <v>AQ_VIESEX_RelActPres</v>
      </c>
      <c r="J435" s="129" t="s">
        <v>2479</v>
      </c>
      <c r="K435" s="175" t="s">
        <v>7</v>
      </c>
      <c r="L435" s="175">
        <v>428</v>
      </c>
      <c r="M435" s="203"/>
      <c r="N435" s="198"/>
      <c r="O435" s="203"/>
    </row>
    <row r="436" spans="1:15" ht="23.25" thickBot="1" x14ac:dyDescent="0.25">
      <c r="A436" s="80" t="s">
        <v>6</v>
      </c>
      <c r="B436" s="620" t="str">
        <f t="shared" si="20"/>
        <v>►</v>
      </c>
      <c r="C436" s="629"/>
      <c r="D436" s="629"/>
      <c r="E436" s="162" t="s">
        <v>3491</v>
      </c>
      <c r="F436" s="162" t="s">
        <v>3800</v>
      </c>
      <c r="G436" s="644" t="s">
        <v>357</v>
      </c>
      <c r="H436" s="645" t="s">
        <v>7</v>
      </c>
      <c r="I436" s="644" t="str">
        <f t="shared" si="23"/>
        <v>AQ_VIESEX_RelActPrv ; AQ_VIESEX_RelActPrv_N</v>
      </c>
      <c r="J436" s="646" t="s">
        <v>352</v>
      </c>
      <c r="K436" s="650"/>
      <c r="L436" s="650">
        <v>429</v>
      </c>
      <c r="M436" s="660">
        <v>90</v>
      </c>
      <c r="N436" s="662">
        <v>90</v>
      </c>
      <c r="O436" s="660">
        <v>97</v>
      </c>
    </row>
    <row r="437" spans="1:15" ht="68.25" thickBot="1" x14ac:dyDescent="0.25">
      <c r="A437" s="80" t="s">
        <v>17</v>
      </c>
      <c r="B437" s="620" t="str">
        <f t="shared" si="20"/>
        <v>&gt;</v>
      </c>
      <c r="C437" s="647" t="str">
        <f>IF($C$436="x","+","")</f>
        <v/>
      </c>
      <c r="D437" s="647" t="str">
        <f>IF($D$436="x","+","")</f>
        <v/>
      </c>
      <c r="E437" s="565" t="s">
        <v>3492</v>
      </c>
      <c r="F437" s="599" t="s">
        <v>3801</v>
      </c>
      <c r="G437" s="644" t="s">
        <v>358</v>
      </c>
      <c r="H437" s="645" t="s">
        <v>7</v>
      </c>
      <c r="I437" s="644" t="str">
        <f t="shared" si="23"/>
        <v>AQ_VIESEX_RelActPrvSid ; AQ_VIESEX_RelActPrvSid_N</v>
      </c>
      <c r="J437" s="646" t="s">
        <v>352</v>
      </c>
      <c r="K437" s="671"/>
      <c r="L437" s="671">
        <v>430</v>
      </c>
      <c r="M437" s="660">
        <v>90</v>
      </c>
      <c r="N437" s="662">
        <v>90</v>
      </c>
      <c r="O437" s="660">
        <v>97</v>
      </c>
    </row>
    <row r="438" spans="1:15" ht="13.5" thickBot="1" x14ac:dyDescent="0.25">
      <c r="A438" s="80" t="s">
        <v>6</v>
      </c>
      <c r="B438" s="620" t="str">
        <f t="shared" si="20"/>
        <v>►</v>
      </c>
      <c r="C438" s="629"/>
      <c r="D438" s="629"/>
      <c r="E438" s="162" t="s">
        <v>3493</v>
      </c>
      <c r="F438" s="162" t="s">
        <v>3802</v>
      </c>
      <c r="G438" s="644" t="s">
        <v>359</v>
      </c>
      <c r="H438" s="645" t="s">
        <v>7</v>
      </c>
      <c r="I438" s="644" t="str">
        <f t="shared" si="23"/>
        <v>AQ_VIESEX_TestVIH ; AQ_VIESEX_TestVIH_N</v>
      </c>
      <c r="J438" s="646" t="s">
        <v>352</v>
      </c>
      <c r="K438" s="566"/>
      <c r="L438" s="566">
        <v>431</v>
      </c>
      <c r="M438" s="567">
        <v>91</v>
      </c>
      <c r="N438" s="567">
        <v>91</v>
      </c>
      <c r="O438" s="567">
        <v>98</v>
      </c>
    </row>
    <row r="439" spans="1:15" ht="13.5" thickBot="1" x14ac:dyDescent="0.25">
      <c r="A439" s="80" t="s">
        <v>6</v>
      </c>
      <c r="B439" s="620" t="str">
        <f>IF(ISERROR(LOOKUP(A439,TABLE,SIGNE)),"",(LOOKUP(A439,TABLE,SIGNE)))</f>
        <v>►</v>
      </c>
      <c r="C439" s="629"/>
      <c r="D439" s="629"/>
      <c r="E439" s="162" t="s">
        <v>3494</v>
      </c>
      <c r="F439" s="162" t="s">
        <v>3803</v>
      </c>
      <c r="G439" s="644" t="s">
        <v>360</v>
      </c>
      <c r="H439" s="645" t="s">
        <v>7</v>
      </c>
      <c r="I439" s="644" t="str">
        <f>IF(G439&lt;&gt;"",IF(H439&lt;&gt;"",G439&amp;" ; "&amp;IFERROR(IF(SEARCH(" ; ",G439)&gt;0,SUBSTITUTE(G439," ; ","_N ; ")&amp;"_N"),IFERROR(IF(SEARCH(" ;",G439)&gt;0,SUBSTITUTE(G439," ;","_N  ; ")&amp;"_N"),IFERROR(IF(SEARCH(";",G439)&gt;0,SUBSTITUTE(G439,";","_N  ; ")&amp;"_N"),G439&amp;"_N"))),G439),"")</f>
        <v>AQ_VIESEX_Hcirconci ; AQ_VIESEX_Hcirconci_N</v>
      </c>
      <c r="J439" s="646" t="s">
        <v>352</v>
      </c>
      <c r="K439" s="650"/>
      <c r="L439" s="650">
        <v>432</v>
      </c>
      <c r="M439" s="660">
        <v>92</v>
      </c>
      <c r="N439" s="662">
        <v>92</v>
      </c>
      <c r="O439" s="660">
        <v>99</v>
      </c>
    </row>
    <row r="440" spans="1:15" ht="68.25" thickBot="1" x14ac:dyDescent="0.25">
      <c r="A440" s="80" t="s">
        <v>6</v>
      </c>
      <c r="B440" s="620" t="str">
        <f t="shared" si="20"/>
        <v>►</v>
      </c>
      <c r="C440" s="629"/>
      <c r="D440" s="629"/>
      <c r="E440" s="162" t="s">
        <v>3495</v>
      </c>
      <c r="F440" s="162" t="s">
        <v>3804</v>
      </c>
      <c r="G440" s="644" t="s">
        <v>361</v>
      </c>
      <c r="H440" s="645" t="s">
        <v>7</v>
      </c>
      <c r="I440" s="644" t="str">
        <f t="shared" si="23"/>
        <v>AQ_VIESEX_RapSexDoul ; AQ_VIESEX_RapSexDoul_N</v>
      </c>
      <c r="J440" s="646" t="s">
        <v>352</v>
      </c>
      <c r="K440" s="566" t="s">
        <v>7</v>
      </c>
      <c r="L440" s="566">
        <v>433</v>
      </c>
      <c r="M440" s="567">
        <v>93</v>
      </c>
      <c r="N440" s="567">
        <v>93</v>
      </c>
      <c r="O440" s="567">
        <v>100</v>
      </c>
    </row>
    <row r="441" spans="1:15" ht="79.5" thickBot="1" x14ac:dyDescent="0.25">
      <c r="A441" s="80" t="s">
        <v>6</v>
      </c>
      <c r="B441" s="620" t="str">
        <f t="shared" si="20"/>
        <v>►</v>
      </c>
      <c r="C441" s="629"/>
      <c r="D441" s="629"/>
      <c r="E441" s="162" t="s">
        <v>3496</v>
      </c>
      <c r="F441" s="162" t="s">
        <v>3805</v>
      </c>
      <c r="G441" s="644" t="s">
        <v>362</v>
      </c>
      <c r="H441" s="645" t="s">
        <v>7</v>
      </c>
      <c r="I441" s="644" t="str">
        <f t="shared" si="23"/>
        <v>AQ_VIESEX_RapSexDoulRet ; AQ_VIESEX_RapSexDoulRet_N</v>
      </c>
      <c r="J441" s="646" t="s">
        <v>352</v>
      </c>
      <c r="K441" s="650" t="s">
        <v>7</v>
      </c>
      <c r="L441" s="650">
        <v>434</v>
      </c>
      <c r="M441" s="660">
        <v>94</v>
      </c>
      <c r="N441" s="662">
        <v>94</v>
      </c>
      <c r="O441" s="660">
        <v>101</v>
      </c>
    </row>
    <row r="442" spans="1:15" ht="147" thickBot="1" x14ac:dyDescent="0.25">
      <c r="A442" s="80" t="s">
        <v>6</v>
      </c>
      <c r="B442" s="620" t="str">
        <f t="shared" si="20"/>
        <v>►</v>
      </c>
      <c r="C442" s="629"/>
      <c r="D442" s="629"/>
      <c r="E442" s="600" t="s">
        <v>3497</v>
      </c>
      <c r="F442" s="162" t="s">
        <v>3806</v>
      </c>
      <c r="G442" s="644" t="s">
        <v>363</v>
      </c>
      <c r="H442" s="645" t="s">
        <v>7</v>
      </c>
      <c r="I442" s="644" t="str">
        <f t="shared" si="23"/>
        <v>AQ_VIESEX_VieSexSatisf ; AQ_VIESEX_VieSexSatisf_N</v>
      </c>
      <c r="J442" s="646" t="s">
        <v>352</v>
      </c>
      <c r="K442" s="566" t="s">
        <v>7</v>
      </c>
      <c r="L442" s="566">
        <v>435</v>
      </c>
      <c r="M442" s="567">
        <v>95</v>
      </c>
      <c r="N442" s="567">
        <v>95</v>
      </c>
      <c r="O442" s="567">
        <v>102</v>
      </c>
    </row>
    <row r="443" spans="1:15" ht="102" thickBot="1" x14ac:dyDescent="0.25">
      <c r="A443" s="80" t="s">
        <v>6</v>
      </c>
      <c r="B443" s="620" t="str">
        <f t="shared" si="20"/>
        <v>►</v>
      </c>
      <c r="C443" s="629"/>
      <c r="D443" s="629"/>
      <c r="E443" s="162" t="s">
        <v>3498</v>
      </c>
      <c r="F443" s="162" t="s">
        <v>3807</v>
      </c>
      <c r="G443" s="630" t="s">
        <v>364</v>
      </c>
      <c r="H443" s="631" t="s">
        <v>7</v>
      </c>
      <c r="I443" s="630" t="str">
        <f t="shared" si="23"/>
        <v>AQ_VIESEX_VieCoupleSatisf ; AQ_VIESEX_VieCoupleSatisf_N</v>
      </c>
      <c r="J443" s="632" t="s">
        <v>352</v>
      </c>
      <c r="K443" s="633" t="s">
        <v>7</v>
      </c>
      <c r="L443" s="633">
        <v>436</v>
      </c>
      <c r="M443" s="634">
        <v>96</v>
      </c>
      <c r="N443" s="635">
        <v>96</v>
      </c>
      <c r="O443" s="634">
        <v>103</v>
      </c>
    </row>
    <row r="444" spans="1:15" ht="19.5" thickBot="1" x14ac:dyDescent="0.25">
      <c r="A444" s="441" t="s">
        <v>10</v>
      </c>
      <c r="B444" s="620" t="str">
        <f t="shared" si="20"/>
        <v>◄►</v>
      </c>
      <c r="C444" s="621"/>
      <c r="D444" s="621"/>
      <c r="E444" s="419" t="s">
        <v>365</v>
      </c>
      <c r="F444" s="692" t="s">
        <v>1989</v>
      </c>
      <c r="G444" s="664"/>
      <c r="H444" s="665"/>
      <c r="I444" s="664" t="str">
        <f t="shared" si="23"/>
        <v/>
      </c>
      <c r="J444" s="693" t="s">
        <v>390</v>
      </c>
      <c r="K444" s="681" t="s">
        <v>7</v>
      </c>
      <c r="L444" s="681">
        <v>437</v>
      </c>
      <c r="M444" s="668"/>
      <c r="N444" s="669"/>
      <c r="O444" s="668"/>
    </row>
    <row r="445" spans="1:15" ht="13.5" thickBot="1" x14ac:dyDescent="0.25">
      <c r="A445" s="80" t="s">
        <v>6</v>
      </c>
      <c r="B445" s="620" t="str">
        <f t="shared" si="20"/>
        <v>►</v>
      </c>
      <c r="C445" s="629"/>
      <c r="D445" s="629"/>
      <c r="E445" s="562" t="s">
        <v>4872</v>
      </c>
      <c r="F445" s="562" t="s">
        <v>4863</v>
      </c>
      <c r="G445" s="630" t="s">
        <v>2924</v>
      </c>
      <c r="H445" s="631"/>
      <c r="I445" s="630" t="str">
        <f t="shared" si="23"/>
        <v xml:space="preserve">AQ_COMPORT_TcStatutGlobal_i </v>
      </c>
      <c r="J445" s="632" t="s">
        <v>390</v>
      </c>
      <c r="K445" s="633"/>
      <c r="L445" s="633">
        <v>438</v>
      </c>
      <c r="M445" s="694" t="s">
        <v>7</v>
      </c>
      <c r="N445" s="695" t="s">
        <v>7</v>
      </c>
      <c r="O445" s="694" t="s">
        <v>7</v>
      </c>
    </row>
    <row r="446" spans="1:15" ht="13.5" thickBot="1" x14ac:dyDescent="0.25">
      <c r="A446" s="80" t="s">
        <v>6</v>
      </c>
      <c r="B446" s="620" t="str">
        <f t="shared" si="20"/>
        <v>►</v>
      </c>
      <c r="C446" s="629"/>
      <c r="D446" s="629"/>
      <c r="E446" s="562" t="s">
        <v>4873</v>
      </c>
      <c r="F446" s="562" t="s">
        <v>4864</v>
      </c>
      <c r="G446" s="630" t="s">
        <v>2925</v>
      </c>
      <c r="H446" s="631"/>
      <c r="I446" s="630" t="str">
        <f t="shared" si="23"/>
        <v>AQ_COMPORT_TcStatut_i</v>
      </c>
      <c r="J446" s="632" t="s">
        <v>390</v>
      </c>
      <c r="K446" s="633"/>
      <c r="L446" s="633">
        <v>439</v>
      </c>
      <c r="M446" s="694" t="s">
        <v>7</v>
      </c>
      <c r="N446" s="695" t="s">
        <v>7</v>
      </c>
      <c r="O446" s="694" t="s">
        <v>7</v>
      </c>
    </row>
    <row r="447" spans="1:15" ht="13.5" thickBot="1" x14ac:dyDescent="0.25">
      <c r="A447" s="80" t="s">
        <v>6</v>
      </c>
      <c r="B447" s="620" t="str">
        <f t="shared" si="20"/>
        <v>►</v>
      </c>
      <c r="C447" s="629"/>
      <c r="D447" s="629"/>
      <c r="E447" s="562" t="s">
        <v>4874</v>
      </c>
      <c r="F447" s="562" t="s">
        <v>4865</v>
      </c>
      <c r="G447" s="630" t="s">
        <v>2926</v>
      </c>
      <c r="H447" s="631"/>
      <c r="I447" s="630" t="str">
        <f t="shared" si="23"/>
        <v xml:space="preserve">AQ_COMPORT_TcPA_i </v>
      </c>
      <c r="J447" s="632" t="s">
        <v>390</v>
      </c>
      <c r="K447" s="633"/>
      <c r="L447" s="633">
        <v>440</v>
      </c>
      <c r="M447" s="694" t="s">
        <v>7</v>
      </c>
      <c r="N447" s="695" t="s">
        <v>7</v>
      </c>
      <c r="O447" s="694" t="s">
        <v>7</v>
      </c>
    </row>
    <row r="448" spans="1:15" ht="23.25" thickBot="1" x14ac:dyDescent="0.25">
      <c r="A448" s="80" t="s">
        <v>6</v>
      </c>
      <c r="B448" s="620" t="str">
        <f t="shared" si="20"/>
        <v>►</v>
      </c>
      <c r="C448" s="629"/>
      <c r="D448" s="629"/>
      <c r="E448" s="162" t="s">
        <v>3499</v>
      </c>
      <c r="F448" s="162" t="s">
        <v>3808</v>
      </c>
      <c r="G448" s="630" t="s">
        <v>366</v>
      </c>
      <c r="H448" s="631" t="s">
        <v>7</v>
      </c>
      <c r="I448" s="630" t="str">
        <f t="shared" si="23"/>
        <v>AQ_COMPORT_TcTabac ; AQ_COMPORT_TcTabac_N</v>
      </c>
      <c r="J448" s="632" t="s">
        <v>390</v>
      </c>
      <c r="K448" s="633"/>
      <c r="L448" s="633">
        <v>441</v>
      </c>
      <c r="M448" s="634">
        <v>97</v>
      </c>
      <c r="N448" s="635">
        <v>97</v>
      </c>
      <c r="O448" s="634">
        <v>104</v>
      </c>
    </row>
    <row r="449" spans="1:15" ht="13.5" thickBot="1" x14ac:dyDescent="0.25">
      <c r="A449" s="80" t="s">
        <v>17</v>
      </c>
      <c r="B449" s="620" t="str">
        <f t="shared" si="20"/>
        <v>&gt;</v>
      </c>
      <c r="C449" s="647" t="str">
        <f>IF($C$448="x","+","")</f>
        <v/>
      </c>
      <c r="D449" s="647" t="str">
        <f>IF($D$448="x","+","")</f>
        <v/>
      </c>
      <c r="E449" s="568" t="s">
        <v>4911</v>
      </c>
      <c r="F449" s="568" t="s">
        <v>3809</v>
      </c>
      <c r="G449" s="630" t="s">
        <v>367</v>
      </c>
      <c r="H449" s="631" t="s">
        <v>7</v>
      </c>
      <c r="I449" s="630" t="str">
        <f t="shared" si="23"/>
        <v>AQ_COMPORT_TcAgeDeb ; AQ_COMPORT_TcAgeDeb_N</v>
      </c>
      <c r="J449" s="632" t="s">
        <v>390</v>
      </c>
      <c r="K449" s="649"/>
      <c r="L449" s="649">
        <v>442</v>
      </c>
      <c r="M449" s="634">
        <v>97</v>
      </c>
      <c r="N449" s="635">
        <v>97</v>
      </c>
      <c r="O449" s="634">
        <v>104</v>
      </c>
    </row>
    <row r="450" spans="1:15" ht="13.5" thickBot="1" x14ac:dyDescent="0.25">
      <c r="A450" s="80" t="s">
        <v>17</v>
      </c>
      <c r="B450" s="620" t="str">
        <f t="shared" si="20"/>
        <v>&gt;</v>
      </c>
      <c r="C450" s="647" t="str">
        <f>IF($C$448="x","+","")</f>
        <v/>
      </c>
      <c r="D450" s="647" t="str">
        <f>IF($D$448="x","+","")</f>
        <v/>
      </c>
      <c r="E450" s="568" t="s">
        <v>3500</v>
      </c>
      <c r="F450" s="568" t="s">
        <v>3810</v>
      </c>
      <c r="G450" s="630" t="s">
        <v>368</v>
      </c>
      <c r="H450" s="645" t="s">
        <v>7</v>
      </c>
      <c r="I450" s="630" t="str">
        <f t="shared" si="23"/>
        <v>AQ_COMPORT_TcFumAct ; AQ_COMPORT_TcFumAct_N</v>
      </c>
      <c r="J450" s="632" t="s">
        <v>390</v>
      </c>
      <c r="K450" s="649"/>
      <c r="L450" s="649">
        <v>443</v>
      </c>
      <c r="M450" s="634">
        <v>97</v>
      </c>
      <c r="N450" s="635">
        <v>97</v>
      </c>
      <c r="O450" s="634">
        <v>104</v>
      </c>
    </row>
    <row r="451" spans="1:15" ht="23.25" thickBot="1" x14ac:dyDescent="0.25">
      <c r="A451" s="80" t="s">
        <v>149</v>
      </c>
      <c r="B451" s="620" t="str">
        <f t="shared" si="20"/>
        <v>&gt;</v>
      </c>
      <c r="C451" s="647" t="str">
        <f>IF($C$448="x","+","")</f>
        <v/>
      </c>
      <c r="D451" s="647" t="str">
        <f>IF($D$448="x","+","")</f>
        <v/>
      </c>
      <c r="E451" s="568" t="s">
        <v>4912</v>
      </c>
      <c r="F451" s="568" t="s">
        <v>3811</v>
      </c>
      <c r="G451" s="630" t="s">
        <v>369</v>
      </c>
      <c r="H451" s="631" t="s">
        <v>7</v>
      </c>
      <c r="I451" s="630" t="str">
        <f t="shared" si="23"/>
        <v>AQ_COMPORT_TcAgeFin ; AQ_COMPORT_TcAgeFin_N</v>
      </c>
      <c r="J451" s="632" t="s">
        <v>390</v>
      </c>
      <c r="K451" s="649"/>
      <c r="L451" s="649">
        <v>444</v>
      </c>
      <c r="M451" s="634">
        <v>97</v>
      </c>
      <c r="N451" s="635">
        <v>97</v>
      </c>
      <c r="O451" s="634">
        <v>104</v>
      </c>
    </row>
    <row r="452" spans="1:15" ht="34.5" thickBot="1" x14ac:dyDescent="0.25">
      <c r="A452" s="80" t="s">
        <v>6</v>
      </c>
      <c r="B452" s="620" t="str">
        <f t="shared" ref="B452:B515" si="24">IF(ISERROR(LOOKUP(A452,TABLE,SIGNE)),"",(LOOKUP(A452,TABLE,SIGNE)))</f>
        <v>►</v>
      </c>
      <c r="C452" s="629"/>
      <c r="D452" s="629"/>
      <c r="E452" s="162" t="s">
        <v>3501</v>
      </c>
      <c r="F452" s="162" t="s">
        <v>3812</v>
      </c>
      <c r="G452" s="644" t="s">
        <v>2151</v>
      </c>
      <c r="H452" s="645" t="s">
        <v>7</v>
      </c>
      <c r="I452" s="644" t="str">
        <f t="shared" si="23"/>
        <v>AQ_COMPORT_TcArr1an ; AQ_COMPORT_TcArrNbAn ; AQ_COMPORT_TcArr1an_N ; AQ_COMPORT_TcArrNbAn_N</v>
      </c>
      <c r="J452" s="646" t="s">
        <v>390</v>
      </c>
      <c r="K452" s="566"/>
      <c r="L452" s="566">
        <v>445</v>
      </c>
      <c r="M452" s="567">
        <v>98</v>
      </c>
      <c r="N452" s="567">
        <v>98</v>
      </c>
      <c r="O452" s="567">
        <v>105</v>
      </c>
    </row>
    <row r="453" spans="1:15" ht="34.5" thickBot="1" x14ac:dyDescent="0.25">
      <c r="A453" s="80" t="s">
        <v>6</v>
      </c>
      <c r="B453" s="620" t="str">
        <f t="shared" si="24"/>
        <v>►</v>
      </c>
      <c r="C453" s="537" t="str">
        <f>IF(OR(C454="x",C455="x",C456="x",C457="x",C458="x",C459="x",C460="x",C461="x",C462="x",C463="x",C464="x",C465="x",C466="x",C467="x",C468="x"),"x","Sélectionnez les items, ci-dessous, un par un")</f>
        <v>Sélectionnez les items, ci-dessous, un par un</v>
      </c>
      <c r="D453" s="537" t="str">
        <f>IF(OR(D454="x",D455="x",D456="x",D457="x",D458="x",D459="x",D460="x",D461="x",D462="x",D463="x",D464="x",D465="x",D466="x",D467="x",D468="x"),"x","Select items here under")</f>
        <v>Select items here under</v>
      </c>
      <c r="E453" s="162" t="s">
        <v>370</v>
      </c>
      <c r="F453" s="162" t="s">
        <v>3813</v>
      </c>
      <c r="G453" s="644"/>
      <c r="H453" s="645"/>
      <c r="I453" s="644" t="str">
        <f t="shared" si="23"/>
        <v/>
      </c>
      <c r="J453" s="646" t="s">
        <v>390</v>
      </c>
      <c r="K453" s="650"/>
      <c r="L453" s="650">
        <v>446</v>
      </c>
      <c r="M453" s="634">
        <v>99</v>
      </c>
      <c r="N453" s="635">
        <v>99</v>
      </c>
      <c r="O453" s="634">
        <v>106</v>
      </c>
    </row>
    <row r="454" spans="1:15" ht="13.5" thickBot="1" x14ac:dyDescent="0.25">
      <c r="A454" s="80" t="s">
        <v>6</v>
      </c>
      <c r="B454" s="620" t="str">
        <f t="shared" si="24"/>
        <v>►</v>
      </c>
      <c r="C454" s="629"/>
      <c r="D454" s="629"/>
      <c r="E454" s="565" t="s">
        <v>3883</v>
      </c>
      <c r="F454" s="162" t="s">
        <v>3907</v>
      </c>
      <c r="G454" s="644" t="s">
        <v>2606</v>
      </c>
      <c r="H454" s="645" t="s">
        <v>7</v>
      </c>
      <c r="I454" s="644" t="str">
        <f t="shared" si="23"/>
        <v>AQ_COMPORT_TcCigt ; AQ_COMPORT_TcCigt_N</v>
      </c>
      <c r="J454" s="696" t="s">
        <v>390</v>
      </c>
      <c r="K454" s="566"/>
      <c r="L454" s="566">
        <v>447</v>
      </c>
      <c r="M454" s="567">
        <v>99</v>
      </c>
      <c r="N454" s="567">
        <v>99</v>
      </c>
      <c r="O454" s="567">
        <v>106</v>
      </c>
    </row>
    <row r="455" spans="1:15" ht="34.5" thickBot="1" x14ac:dyDescent="0.25">
      <c r="A455" s="80" t="s">
        <v>17</v>
      </c>
      <c r="B455" s="620" t="str">
        <f t="shared" si="24"/>
        <v>&gt;</v>
      </c>
      <c r="C455" s="647" t="str">
        <f>IF($C$454="x","+","")</f>
        <v/>
      </c>
      <c r="D455" s="647" t="str">
        <f>IF($D$454="x","+","")</f>
        <v/>
      </c>
      <c r="E455" s="598" t="s">
        <v>3890</v>
      </c>
      <c r="F455" s="598" t="s">
        <v>3903</v>
      </c>
      <c r="G455" s="644" t="s">
        <v>2152</v>
      </c>
      <c r="H455" s="645" t="s">
        <v>7</v>
      </c>
      <c r="I455" s="644" t="str">
        <f>IF(G455&lt;&gt;"",IF(H455&lt;&gt;"",G455&amp;" ; "&amp;IFERROR(IF(SEARCH(" ; ",G455)&gt;0,SUBSTITUTE(G455," ; ","_N ; ")&amp;"_N"),IFERROR(IF(SEARCH(" ;",G455)&gt;0,SUBSTITUTE(G455," ;","_N  ; ")&amp;"_N"),IFERROR(IF(SEARCH(";",G455)&gt;0,SUBSTITUTE(G455,";","_N  ; ")&amp;"_N"),G455&amp;"_N"))),G455),"")</f>
        <v>AQ_COMPORT_TcCigt1An ; AQ_COMPORT_TcCigtNbAn ; AQ_COMPORT_TcCigt1An_N ; AQ_COMPORT_TcCigtNbAn_N</v>
      </c>
      <c r="J455" s="696" t="s">
        <v>2482</v>
      </c>
      <c r="K455" s="566"/>
      <c r="L455" s="566">
        <v>448</v>
      </c>
      <c r="M455" s="567">
        <v>99</v>
      </c>
      <c r="N455" s="567">
        <v>99</v>
      </c>
      <c r="O455" s="567">
        <v>106</v>
      </c>
    </row>
    <row r="456" spans="1:15" ht="34.5" thickBot="1" x14ac:dyDescent="0.25">
      <c r="A456" s="80" t="s">
        <v>17</v>
      </c>
      <c r="B456" s="620" t="str">
        <f t="shared" si="24"/>
        <v>&gt;</v>
      </c>
      <c r="C456" s="647" t="str">
        <f>IF($C$454="x","+","")</f>
        <v/>
      </c>
      <c r="D456" s="647" t="str">
        <f>IF($D$454="x","+","")</f>
        <v/>
      </c>
      <c r="E456" s="601" t="s">
        <v>3891</v>
      </c>
      <c r="F456" s="601" t="s">
        <v>3904</v>
      </c>
      <c r="G456" s="644" t="s">
        <v>2153</v>
      </c>
      <c r="H456" s="645" t="s">
        <v>7</v>
      </c>
      <c r="I456" s="644" t="str">
        <f t="shared" si="23"/>
        <v>AQ_COMPORT_TcCigt1J ; AQ_COMPORT_TcCigtJNb ; AQ_COMPORT_TcCigt1J_N ; AQ_COMPORT_TcCigtJNb_N</v>
      </c>
      <c r="J456" s="696" t="s">
        <v>2482</v>
      </c>
      <c r="K456" s="566"/>
      <c r="L456" s="566">
        <v>449</v>
      </c>
      <c r="M456" s="567">
        <v>99</v>
      </c>
      <c r="N456" s="567">
        <v>99</v>
      </c>
      <c r="O456" s="567">
        <v>106</v>
      </c>
    </row>
    <row r="457" spans="1:15" ht="13.5" thickBot="1" x14ac:dyDescent="0.25">
      <c r="A457" s="80" t="s">
        <v>2918</v>
      </c>
      <c r="B457" s="620" t="str">
        <f t="shared" si="24"/>
        <v>►</v>
      </c>
      <c r="C457" s="629"/>
      <c r="D457" s="629"/>
      <c r="E457" s="565" t="s">
        <v>3884</v>
      </c>
      <c r="F457" s="162" t="s">
        <v>3908</v>
      </c>
      <c r="G457" s="644" t="s">
        <v>371</v>
      </c>
      <c r="H457" s="645" t="s">
        <v>7</v>
      </c>
      <c r="I457" s="644" t="str">
        <f t="shared" si="23"/>
        <v>AQ_COMPORT_TcCigl ; AQ_COMPORT_TcCigl_N</v>
      </c>
      <c r="J457" s="646" t="s">
        <v>390</v>
      </c>
      <c r="K457" s="650"/>
      <c r="L457" s="650">
        <v>450</v>
      </c>
      <c r="M457" s="634">
        <v>99</v>
      </c>
      <c r="N457" s="635">
        <v>99</v>
      </c>
      <c r="O457" s="634"/>
    </row>
    <row r="458" spans="1:15" ht="34.5" thickBot="1" x14ac:dyDescent="0.25">
      <c r="A458" s="80" t="s">
        <v>17</v>
      </c>
      <c r="B458" s="620" t="str">
        <f t="shared" si="24"/>
        <v>&gt;</v>
      </c>
      <c r="C458" s="647" t="str">
        <f>IF($C$457="x","+","")</f>
        <v/>
      </c>
      <c r="D458" s="647" t="str">
        <f>IF($D$457="x","+","")</f>
        <v/>
      </c>
      <c r="E458" s="598" t="s">
        <v>3888</v>
      </c>
      <c r="F458" s="598" t="s">
        <v>3905</v>
      </c>
      <c r="G458" s="644" t="s">
        <v>2154</v>
      </c>
      <c r="H458" s="645" t="s">
        <v>7</v>
      </c>
      <c r="I458" s="644" t="str">
        <f t="shared" si="23"/>
        <v>AQ_COMPORT_TcCigl1An ; AQ_COMPORT_TcCiglNbAn ; AQ_COMPORT_TcCigl1An_N ; AQ_COMPORT_TcCiglNbAn_N</v>
      </c>
      <c r="J458" s="696" t="s">
        <v>2482</v>
      </c>
      <c r="K458" s="650"/>
      <c r="L458" s="650">
        <v>451</v>
      </c>
      <c r="M458" s="660">
        <v>99</v>
      </c>
      <c r="N458" s="662">
        <v>99</v>
      </c>
      <c r="O458" s="634"/>
    </row>
    <row r="459" spans="1:15" ht="34.5" thickBot="1" x14ac:dyDescent="0.25">
      <c r="A459" s="80" t="s">
        <v>17</v>
      </c>
      <c r="B459" s="620" t="str">
        <f t="shared" si="24"/>
        <v>&gt;</v>
      </c>
      <c r="C459" s="647" t="str">
        <f>IF($C$457="x","+","")</f>
        <v/>
      </c>
      <c r="D459" s="647" t="str">
        <f>IF($D$457="x","+","")</f>
        <v/>
      </c>
      <c r="E459" s="601" t="s">
        <v>3889</v>
      </c>
      <c r="F459" s="601" t="s">
        <v>3906</v>
      </c>
      <c r="G459" s="644" t="s">
        <v>2155</v>
      </c>
      <c r="H459" s="645" t="s">
        <v>7</v>
      </c>
      <c r="I459" s="644" t="str">
        <f t="shared" si="23"/>
        <v>AQ_COMPORT_TcCigl1J ; AQ_COMPORT_TcCiglJNb ; AQ_COMPORT_TcCigl1J_N ; AQ_COMPORT_TcCiglJNb_N</v>
      </c>
      <c r="J459" s="696" t="s">
        <v>2482</v>
      </c>
      <c r="K459" s="652"/>
      <c r="L459" s="652">
        <v>452</v>
      </c>
      <c r="M459" s="660">
        <v>99</v>
      </c>
      <c r="N459" s="662">
        <v>99</v>
      </c>
      <c r="O459" s="656"/>
    </row>
    <row r="460" spans="1:15" ht="13.5" thickBot="1" x14ac:dyDescent="0.25">
      <c r="A460" s="80" t="s">
        <v>2918</v>
      </c>
      <c r="B460" s="620" t="str">
        <f t="shared" si="24"/>
        <v>►</v>
      </c>
      <c r="C460" s="629"/>
      <c r="D460" s="629"/>
      <c r="E460" s="565" t="s">
        <v>3885</v>
      </c>
      <c r="F460" s="162" t="s">
        <v>3911</v>
      </c>
      <c r="G460" s="644" t="s">
        <v>372</v>
      </c>
      <c r="H460" s="645" t="s">
        <v>7</v>
      </c>
      <c r="I460" s="644" t="str">
        <f t="shared" si="23"/>
        <v>AQ_COMPORT_TcPipe ; AQ_COMPORT_TcPipe_N</v>
      </c>
      <c r="J460" s="646" t="s">
        <v>390</v>
      </c>
      <c r="K460" s="566"/>
      <c r="L460" s="566">
        <v>453</v>
      </c>
      <c r="M460" s="567">
        <v>99</v>
      </c>
      <c r="N460" s="567">
        <v>99</v>
      </c>
      <c r="O460" s="567"/>
    </row>
    <row r="461" spans="1:15" ht="34.5" thickBot="1" x14ac:dyDescent="0.25">
      <c r="A461" s="80" t="s">
        <v>17</v>
      </c>
      <c r="B461" s="620" t="str">
        <f t="shared" si="24"/>
        <v>&gt;</v>
      </c>
      <c r="C461" s="647" t="str">
        <f>IF($C$460="x","+","")</f>
        <v/>
      </c>
      <c r="D461" s="647" t="str">
        <f>IF($D$460="x","+","")</f>
        <v/>
      </c>
      <c r="E461" s="598" t="s">
        <v>3886</v>
      </c>
      <c r="F461" s="598" t="s">
        <v>3909</v>
      </c>
      <c r="G461" s="644" t="s">
        <v>2156</v>
      </c>
      <c r="H461" s="645" t="s">
        <v>7</v>
      </c>
      <c r="I461" s="644" t="str">
        <f>IF(G461&lt;&gt;"",IF(H461&lt;&gt;"",G461&amp;" ; "&amp;IFERROR(IF(SEARCH(" ; ",G461)&gt;0,SUBSTITUTE(G461," ; ","_N ; ")&amp;"_N"),IFERROR(IF(SEARCH(" ;",G461)&gt;0,SUBSTITUTE(G461," ;","_N  ; ")&amp;"_N"),IFERROR(IF(SEARCH(";",G461)&gt;0,SUBSTITUTE(G461,";","_N  ; ")&amp;"_N"),G461&amp;"_N"))),G461),"")</f>
        <v>AQ_COMPORT_TcPipe1AN ; AQ_COMPORT_TcPipeNbAn ; AQ_COMPORT_TcPipe1AN_N ; AQ_COMPORT_TcPipeNbAn_N</v>
      </c>
      <c r="J461" s="696" t="s">
        <v>2482</v>
      </c>
      <c r="K461" s="566"/>
      <c r="L461" s="566">
        <v>454</v>
      </c>
      <c r="M461" s="567">
        <v>99</v>
      </c>
      <c r="N461" s="567">
        <v>99</v>
      </c>
      <c r="O461" s="567"/>
    </row>
    <row r="462" spans="1:15" ht="34.5" thickBot="1" x14ac:dyDescent="0.25">
      <c r="A462" s="80" t="s">
        <v>17</v>
      </c>
      <c r="B462" s="620" t="str">
        <f t="shared" si="24"/>
        <v>&gt;</v>
      </c>
      <c r="C462" s="647" t="str">
        <f>IF($C$460="x","+","")</f>
        <v/>
      </c>
      <c r="D462" s="647" t="str">
        <f>IF($D$460="x","+","")</f>
        <v/>
      </c>
      <c r="E462" s="601" t="s">
        <v>3887</v>
      </c>
      <c r="F462" s="601" t="s">
        <v>3910</v>
      </c>
      <c r="G462" s="644" t="s">
        <v>2157</v>
      </c>
      <c r="H462" s="645" t="s">
        <v>7</v>
      </c>
      <c r="I462" s="644" t="str">
        <f t="shared" ref="I462:I530" si="25">IF(G462&lt;&gt;"",IF(H462&lt;&gt;"",G462&amp;" ; "&amp;IFERROR(IF(SEARCH(" ; ",G462)&gt;0,SUBSTITUTE(G462," ; ","_N ; ")&amp;"_N"),IFERROR(IF(SEARCH(" ;",G462)&gt;0,SUBSTITUTE(G462," ;","_N  ; ")&amp;"_N"),IFERROR(IF(SEARCH(";",G462)&gt;0,SUBSTITUTE(G462,";","_N  ; ")&amp;"_N"),G462&amp;"_N"))),G462),"")</f>
        <v>AQ_COMPORT_TcPipe1J ; AQ_COMPORT_TcPipeJNb ; AQ_COMPORT_TcPipe1J_N ; AQ_COMPORT_TcPipeJNb_N</v>
      </c>
      <c r="J462" s="696" t="s">
        <v>2482</v>
      </c>
      <c r="K462" s="566"/>
      <c r="L462" s="566">
        <v>455</v>
      </c>
      <c r="M462" s="567">
        <v>99</v>
      </c>
      <c r="N462" s="567">
        <v>99</v>
      </c>
      <c r="O462" s="567"/>
    </row>
    <row r="463" spans="1:15" ht="13.5" thickBot="1" x14ac:dyDescent="0.25">
      <c r="A463" s="80" t="s">
        <v>2918</v>
      </c>
      <c r="B463" s="620" t="str">
        <f t="shared" si="24"/>
        <v>►</v>
      </c>
      <c r="C463" s="629"/>
      <c r="D463" s="629"/>
      <c r="E463" s="565" t="s">
        <v>3502</v>
      </c>
      <c r="F463" s="162" t="s">
        <v>3913</v>
      </c>
      <c r="G463" s="644" t="s">
        <v>373</v>
      </c>
      <c r="H463" s="645" t="s">
        <v>7</v>
      </c>
      <c r="I463" s="644" t="str">
        <f t="shared" si="25"/>
        <v>AQ_COMPORT_TcCigr ; AQ_COMPORT_TcCigr_N</v>
      </c>
      <c r="J463" s="646" t="s">
        <v>390</v>
      </c>
      <c r="K463" s="652"/>
      <c r="L463" s="652">
        <v>456</v>
      </c>
      <c r="M463" s="634">
        <v>99</v>
      </c>
      <c r="N463" s="635">
        <v>99</v>
      </c>
      <c r="O463" s="656"/>
    </row>
    <row r="464" spans="1:15" ht="34.5" thickBot="1" x14ac:dyDescent="0.25">
      <c r="A464" s="80" t="s">
        <v>17</v>
      </c>
      <c r="B464" s="620" t="str">
        <f t="shared" si="24"/>
        <v>&gt;</v>
      </c>
      <c r="C464" s="647" t="str">
        <f>IF($C$463="x","+","")</f>
        <v/>
      </c>
      <c r="D464" s="647" t="str">
        <f>IF($D$463="x","+","")</f>
        <v/>
      </c>
      <c r="E464" s="598" t="s">
        <v>3892</v>
      </c>
      <c r="F464" s="598" t="s">
        <v>3905</v>
      </c>
      <c r="G464" s="644" t="s">
        <v>2158</v>
      </c>
      <c r="H464" s="645" t="s">
        <v>7</v>
      </c>
      <c r="I464" s="644" t="str">
        <f t="shared" si="25"/>
        <v>AQ_COMPORT_TcCigr1An ; AQ_COMPORT_TcCigrNbAn ; AQ_COMPORT_TcCigr1An_N ; AQ_COMPORT_TcCigrNbAn_N</v>
      </c>
      <c r="J464" s="696" t="s">
        <v>2482</v>
      </c>
      <c r="K464" s="652"/>
      <c r="L464" s="652">
        <v>457</v>
      </c>
      <c r="M464" s="660">
        <v>99</v>
      </c>
      <c r="N464" s="662">
        <v>99</v>
      </c>
      <c r="O464" s="656"/>
    </row>
    <row r="465" spans="1:15" ht="34.5" thickBot="1" x14ac:dyDescent="0.25">
      <c r="A465" s="80" t="s">
        <v>17</v>
      </c>
      <c r="B465" s="620" t="str">
        <f t="shared" si="24"/>
        <v>&gt;</v>
      </c>
      <c r="C465" s="647" t="str">
        <f>IF($C$463="x","+","")</f>
        <v/>
      </c>
      <c r="D465" s="647" t="str">
        <f>IF($D$463="x","+","")</f>
        <v/>
      </c>
      <c r="E465" s="601" t="s">
        <v>3893</v>
      </c>
      <c r="F465" s="601" t="s">
        <v>3912</v>
      </c>
      <c r="G465" s="644" t="s">
        <v>2159</v>
      </c>
      <c r="H465" s="645" t="s">
        <v>7</v>
      </c>
      <c r="I465" s="644" t="str">
        <f t="shared" si="25"/>
        <v>AQ_COMPORT_TcCigr1J ; AQ_COMPORT_TcCigrJNb ; AQ_COMPORT_TcCigr1J_N ; AQ_COMPORT_TcCigrJNb_N</v>
      </c>
      <c r="J465" s="696" t="s">
        <v>2482</v>
      </c>
      <c r="K465" s="652"/>
      <c r="L465" s="652">
        <v>458</v>
      </c>
      <c r="M465" s="660">
        <v>99</v>
      </c>
      <c r="N465" s="662">
        <v>99</v>
      </c>
      <c r="O465" s="656"/>
    </row>
    <row r="466" spans="1:15" ht="13.5" thickBot="1" x14ac:dyDescent="0.25">
      <c r="A466" s="80" t="s">
        <v>2918</v>
      </c>
      <c r="B466" s="620" t="str">
        <f t="shared" si="24"/>
        <v>►</v>
      </c>
      <c r="C466" s="629"/>
      <c r="D466" s="629"/>
      <c r="E466" s="565" t="s">
        <v>3503</v>
      </c>
      <c r="F466" s="162" t="s">
        <v>3916</v>
      </c>
      <c r="G466" s="644" t="s">
        <v>374</v>
      </c>
      <c r="H466" s="645" t="s">
        <v>7</v>
      </c>
      <c r="I466" s="644" t="str">
        <f t="shared" si="25"/>
        <v>AQ_COMPORT_TcPCCP ; AQ_COMPORT_TcPCCP_N</v>
      </c>
      <c r="J466" s="646" t="s">
        <v>390</v>
      </c>
      <c r="K466" s="566"/>
      <c r="L466" s="566">
        <v>459</v>
      </c>
      <c r="M466" s="567"/>
      <c r="N466" s="567"/>
      <c r="O466" s="567">
        <v>106</v>
      </c>
    </row>
    <row r="467" spans="1:15" ht="34.5" thickBot="1" x14ac:dyDescent="0.25">
      <c r="A467" s="80" t="s">
        <v>17</v>
      </c>
      <c r="B467" s="620" t="str">
        <f t="shared" si="24"/>
        <v>&gt;</v>
      </c>
      <c r="C467" s="647" t="str">
        <f>IF($C$466="x","+","")</f>
        <v/>
      </c>
      <c r="D467" s="647" t="str">
        <f>IF($D$466="x","+","")</f>
        <v/>
      </c>
      <c r="E467" s="598" t="s">
        <v>3894</v>
      </c>
      <c r="F467" s="598" t="s">
        <v>3914</v>
      </c>
      <c r="G467" s="644" t="s">
        <v>2490</v>
      </c>
      <c r="H467" s="645" t="s">
        <v>7</v>
      </c>
      <c r="I467" s="644" t="str">
        <f t="shared" si="25"/>
        <v>AQ_COMPORT_TcCCP1An ; AQ_COMPORT_TcCCPNbAn ; AQ_COMPORT_TcCCP1An_N ; AQ_COMPORT_TcCCPNbAn_N</v>
      </c>
      <c r="J467" s="696" t="s">
        <v>2482</v>
      </c>
      <c r="K467" s="566"/>
      <c r="L467" s="566">
        <v>460</v>
      </c>
      <c r="M467" s="567"/>
      <c r="N467" s="567"/>
      <c r="O467" s="567">
        <v>106</v>
      </c>
    </row>
    <row r="468" spans="1:15" ht="23.25" thickBot="1" x14ac:dyDescent="0.25">
      <c r="A468" s="80" t="s">
        <v>17</v>
      </c>
      <c r="B468" s="620" t="str">
        <f t="shared" si="24"/>
        <v>&gt;</v>
      </c>
      <c r="C468" s="647" t="str">
        <f>IF($C$466="x","+","")</f>
        <v/>
      </c>
      <c r="D468" s="647" t="str">
        <f>IF($D$466="x","+","")</f>
        <v/>
      </c>
      <c r="E468" s="601" t="s">
        <v>3895</v>
      </c>
      <c r="F468" s="601" t="s">
        <v>3915</v>
      </c>
      <c r="G468" s="644" t="s">
        <v>2491</v>
      </c>
      <c r="H468" s="645" t="s">
        <v>7</v>
      </c>
      <c r="I468" s="644" t="str">
        <f t="shared" si="25"/>
        <v>AQ_COMPORT_TcCCP1J ; AQ_COMPORT_TcCCPJNb ; AQ_COMPORT_TcCCP1J_N ; AQ_COMPORT_TcCCPJNb_N</v>
      </c>
      <c r="J468" s="696" t="s">
        <v>2482</v>
      </c>
      <c r="K468" s="566"/>
      <c r="L468" s="566">
        <v>461</v>
      </c>
      <c r="M468" s="567"/>
      <c r="N468" s="567"/>
      <c r="O468" s="567">
        <v>106</v>
      </c>
    </row>
    <row r="469" spans="1:15" ht="13.5" thickBot="1" x14ac:dyDescent="0.25">
      <c r="A469" s="80" t="s">
        <v>2918</v>
      </c>
      <c r="B469" s="620" t="str">
        <f t="shared" si="24"/>
        <v>►</v>
      </c>
      <c r="C469" s="629"/>
      <c r="D469" s="629"/>
      <c r="E469" s="162" t="s">
        <v>3504</v>
      </c>
      <c r="F469" s="162" t="s">
        <v>3921</v>
      </c>
      <c r="G469" s="630" t="s">
        <v>375</v>
      </c>
      <c r="H469" s="631" t="s">
        <v>7</v>
      </c>
      <c r="I469" s="630" t="str">
        <f t="shared" si="25"/>
        <v>AQ_COMPORT_CigElF ; AQ_COMPORT_CigElF_N</v>
      </c>
      <c r="J469" s="632" t="s">
        <v>390</v>
      </c>
      <c r="K469" s="670"/>
      <c r="L469" s="670">
        <v>462</v>
      </c>
      <c r="M469" s="656"/>
      <c r="N469" s="657"/>
      <c r="O469" s="660">
        <v>107</v>
      </c>
    </row>
    <row r="470" spans="1:15" ht="34.5" thickBot="1" x14ac:dyDescent="0.25">
      <c r="A470" s="80" t="s">
        <v>17</v>
      </c>
      <c r="B470" s="620" t="str">
        <f t="shared" si="24"/>
        <v>&gt;</v>
      </c>
      <c r="C470" s="647" t="str">
        <f>IF($C$469="x","+","")</f>
        <v/>
      </c>
      <c r="D470" s="647" t="str">
        <f>IF($D$469="x","+","")</f>
        <v/>
      </c>
      <c r="E470" s="598" t="s">
        <v>3896</v>
      </c>
      <c r="F470" s="598" t="s">
        <v>3917</v>
      </c>
      <c r="G470" s="630" t="s">
        <v>2492</v>
      </c>
      <c r="H470" s="631" t="s">
        <v>7</v>
      </c>
      <c r="I470" s="630" t="str">
        <f t="shared" si="25"/>
        <v>AQ_COMPORT_CigElF1An ; AQ_COMPORT_CigElFNbAn ; AQ_COMPORT_CigElF1An_N ; AQ_COMPORT_CigElFNbAn_N</v>
      </c>
      <c r="J470" s="697" t="s">
        <v>2482</v>
      </c>
      <c r="K470" s="670"/>
      <c r="L470" s="670">
        <v>463</v>
      </c>
      <c r="M470" s="656"/>
      <c r="N470" s="657"/>
      <c r="O470" s="660">
        <v>107</v>
      </c>
    </row>
    <row r="471" spans="1:15" ht="23.25" thickBot="1" x14ac:dyDescent="0.25">
      <c r="A471" s="80" t="s">
        <v>17</v>
      </c>
      <c r="B471" s="620" t="str">
        <f t="shared" si="24"/>
        <v>&gt;</v>
      </c>
      <c r="C471" s="647" t="str">
        <f>IF($C$469="x","+","")</f>
        <v/>
      </c>
      <c r="D471" s="647" t="str">
        <f>IF($D$469="x","+","")</f>
        <v/>
      </c>
      <c r="E471" s="601" t="s">
        <v>3897</v>
      </c>
      <c r="F471" s="601" t="s">
        <v>3918</v>
      </c>
      <c r="G471" s="630" t="s">
        <v>2607</v>
      </c>
      <c r="H471" s="631" t="s">
        <v>7</v>
      </c>
      <c r="I471" s="630" t="str">
        <f t="shared" si="25"/>
        <v>AQ_COMPORT_CigElCi ; AQ_COMPORT_CigElNbCi ; AQ_COMPORT_CigElCi_N ; AQ_COMPORT_CigElNbCi_N</v>
      </c>
      <c r="J471" s="697" t="s">
        <v>2482</v>
      </c>
      <c r="K471" s="670"/>
      <c r="L471" s="670">
        <v>464</v>
      </c>
      <c r="M471" s="656"/>
      <c r="N471" s="657"/>
      <c r="O471" s="660">
        <v>107</v>
      </c>
    </row>
    <row r="472" spans="1:15" ht="23.25" thickBot="1" x14ac:dyDescent="0.25">
      <c r="A472" s="80" t="s">
        <v>17</v>
      </c>
      <c r="B472" s="620" t="str">
        <f t="shared" si="24"/>
        <v>&gt;</v>
      </c>
      <c r="C472" s="647" t="str">
        <f>IF($C$469="x","+","")</f>
        <v/>
      </c>
      <c r="D472" s="647" t="str">
        <f>IF($D$469="x","+","")</f>
        <v/>
      </c>
      <c r="E472" s="601" t="s">
        <v>3898</v>
      </c>
      <c r="F472" s="601" t="s">
        <v>3919</v>
      </c>
      <c r="G472" s="630" t="s">
        <v>2493</v>
      </c>
      <c r="H472" s="631" t="s">
        <v>7</v>
      </c>
      <c r="I472" s="630" t="str">
        <f t="shared" si="25"/>
        <v>AQ_COMPORT_CigElMl ; AQ_COMPORT_CigElNbMl ; AQ_COMPORT_CigElMl_N ; AQ_COMPORT_CigElNbMl_N</v>
      </c>
      <c r="J472" s="697" t="s">
        <v>2482</v>
      </c>
      <c r="K472" s="670"/>
      <c r="L472" s="670">
        <v>465</v>
      </c>
      <c r="M472" s="656"/>
      <c r="N472" s="657"/>
      <c r="O472" s="660">
        <v>107</v>
      </c>
    </row>
    <row r="473" spans="1:15" ht="23.25" thickBot="1" x14ac:dyDescent="0.25">
      <c r="A473" s="80" t="s">
        <v>17</v>
      </c>
      <c r="B473" s="620" t="str">
        <f t="shared" si="24"/>
        <v>&gt;</v>
      </c>
      <c r="C473" s="647" t="str">
        <f>IF($C$469="x","+","")</f>
        <v/>
      </c>
      <c r="D473" s="647" t="str">
        <f>IF($D$469="x","+","")</f>
        <v/>
      </c>
      <c r="E473" s="601" t="s">
        <v>3899</v>
      </c>
      <c r="F473" s="601" t="s">
        <v>3920</v>
      </c>
      <c r="G473" s="630" t="s">
        <v>2842</v>
      </c>
      <c r="H473" s="631" t="s">
        <v>7</v>
      </c>
      <c r="I473" s="630" t="str">
        <f t="shared" si="25"/>
        <v>AQ_COMPORT_CigElDose ; AQ_COMPORT_CigElDose_N</v>
      </c>
      <c r="J473" s="697" t="s">
        <v>2482</v>
      </c>
      <c r="K473" s="670"/>
      <c r="L473" s="670">
        <v>466</v>
      </c>
      <c r="M473" s="656"/>
      <c r="N473" s="657"/>
      <c r="O473" s="660">
        <v>107</v>
      </c>
    </row>
    <row r="474" spans="1:15" customFormat="1" ht="45.75" hidden="1" thickBot="1" x14ac:dyDescent="0.25">
      <c r="A474" s="80" t="s">
        <v>6</v>
      </c>
      <c r="B474" s="468" t="str">
        <f t="shared" si="24"/>
        <v>►</v>
      </c>
      <c r="C474" s="420" t="s">
        <v>4896</v>
      </c>
      <c r="D474" s="420" t="s">
        <v>4896</v>
      </c>
      <c r="E474" s="170" t="s">
        <v>4920</v>
      </c>
      <c r="F474" s="111" t="s">
        <v>3814</v>
      </c>
      <c r="G474" s="146" t="s">
        <v>2845</v>
      </c>
      <c r="H474" s="147"/>
      <c r="I474" s="146" t="str">
        <f t="shared" si="25"/>
        <v xml:space="preserve">AQ_COMPORT_TcFumeur
</v>
      </c>
      <c r="J474" s="148" t="s">
        <v>2483</v>
      </c>
      <c r="K474" s="125" t="s">
        <v>7</v>
      </c>
      <c r="L474" s="125">
        <v>467</v>
      </c>
      <c r="M474" s="204"/>
      <c r="N474" s="205"/>
      <c r="O474" s="204"/>
    </row>
    <row r="475" spans="1:15" customFormat="1" ht="23.25" hidden="1" thickBot="1" x14ac:dyDescent="0.25">
      <c r="A475" s="80" t="s">
        <v>6</v>
      </c>
      <c r="B475" s="468" t="str">
        <f t="shared" si="24"/>
        <v>►</v>
      </c>
      <c r="C475" s="420" t="s">
        <v>4896</v>
      </c>
      <c r="D475" s="420" t="s">
        <v>4896</v>
      </c>
      <c r="E475" s="157" t="s">
        <v>3505</v>
      </c>
      <c r="F475" s="101" t="s">
        <v>3815</v>
      </c>
      <c r="G475" s="146" t="s">
        <v>367</v>
      </c>
      <c r="H475" s="147" t="s">
        <v>7</v>
      </c>
      <c r="I475" s="146" t="str">
        <f t="shared" si="25"/>
        <v>AQ_COMPORT_TcAgeDeb ; AQ_COMPORT_TcAgeDeb_N</v>
      </c>
      <c r="J475" s="148" t="s">
        <v>390</v>
      </c>
      <c r="K475" s="125" t="s">
        <v>7</v>
      </c>
      <c r="L475" s="125">
        <v>468</v>
      </c>
      <c r="M475" s="204"/>
      <c r="N475" s="205"/>
      <c r="O475" s="204"/>
    </row>
    <row r="476" spans="1:15" customFormat="1" ht="23.25" hidden="1" thickBot="1" x14ac:dyDescent="0.25">
      <c r="A476" s="80" t="s">
        <v>6</v>
      </c>
      <c r="B476" s="468" t="str">
        <f t="shared" si="24"/>
        <v>►</v>
      </c>
      <c r="C476" s="420" t="s">
        <v>4896</v>
      </c>
      <c r="D476" s="420" t="s">
        <v>4896</v>
      </c>
      <c r="E476" s="157" t="s">
        <v>3506</v>
      </c>
      <c r="F476" s="101" t="s">
        <v>3816</v>
      </c>
      <c r="G476" s="146" t="s">
        <v>369</v>
      </c>
      <c r="H476" s="147" t="s">
        <v>7</v>
      </c>
      <c r="I476" s="146" t="str">
        <f t="shared" si="25"/>
        <v>AQ_COMPORT_TcAgeFin ; AQ_COMPORT_TcAgeFin_N</v>
      </c>
      <c r="J476" s="148" t="s">
        <v>390</v>
      </c>
      <c r="K476" s="125" t="s">
        <v>7</v>
      </c>
      <c r="L476" s="125">
        <v>469</v>
      </c>
      <c r="M476" s="204"/>
      <c r="N476" s="205"/>
      <c r="O476" s="204"/>
    </row>
    <row r="477" spans="1:15" customFormat="1" ht="23.25" hidden="1" thickBot="1" x14ac:dyDescent="0.25">
      <c r="A477" s="80" t="s">
        <v>6</v>
      </c>
      <c r="B477" s="468" t="str">
        <f t="shared" si="24"/>
        <v>►</v>
      </c>
      <c r="C477" s="424" t="s">
        <v>4896</v>
      </c>
      <c r="D477" s="424" t="s">
        <v>4896</v>
      </c>
      <c r="E477" s="158" t="s">
        <v>376</v>
      </c>
      <c r="F477" s="118" t="s">
        <v>2884</v>
      </c>
      <c r="G477" s="146"/>
      <c r="H477" s="147"/>
      <c r="I477" s="146" t="str">
        <f t="shared" si="25"/>
        <v/>
      </c>
      <c r="J477" s="148"/>
      <c r="K477" s="125" t="s">
        <v>7</v>
      </c>
      <c r="L477" s="125">
        <v>470</v>
      </c>
      <c r="M477" s="204"/>
      <c r="N477" s="205"/>
      <c r="O477" s="204"/>
    </row>
    <row r="478" spans="1:15" customFormat="1" ht="13.5" hidden="1" thickBot="1" x14ac:dyDescent="0.25">
      <c r="A478" s="80" t="s">
        <v>14</v>
      </c>
      <c r="B478" s="468" t="str">
        <f t="shared" si="24"/>
        <v>·</v>
      </c>
      <c r="C478" s="420" t="s">
        <v>4896</v>
      </c>
      <c r="D478" s="420" t="s">
        <v>4896</v>
      </c>
      <c r="E478" s="169" t="s">
        <v>377</v>
      </c>
      <c r="F478" s="142" t="s">
        <v>2885</v>
      </c>
      <c r="G478" s="146" t="s">
        <v>378</v>
      </c>
      <c r="H478" s="147"/>
      <c r="I478" s="146" t="str">
        <f t="shared" si="25"/>
        <v>AQ_COMPORT_TcNbCigt</v>
      </c>
      <c r="J478" s="148" t="s">
        <v>390</v>
      </c>
      <c r="K478" s="125" t="s">
        <v>7</v>
      </c>
      <c r="L478" s="125">
        <v>471</v>
      </c>
      <c r="M478" s="204"/>
      <c r="N478" s="205"/>
      <c r="O478" s="204"/>
    </row>
    <row r="479" spans="1:15" customFormat="1" ht="13.5" hidden="1" thickBot="1" x14ac:dyDescent="0.25">
      <c r="A479" s="80" t="s">
        <v>14</v>
      </c>
      <c r="B479" s="468" t="str">
        <f t="shared" si="24"/>
        <v>·</v>
      </c>
      <c r="C479" s="420" t="s">
        <v>4896</v>
      </c>
      <c r="D479" s="420" t="s">
        <v>4896</v>
      </c>
      <c r="E479" s="169" t="s">
        <v>379</v>
      </c>
      <c r="F479" s="142" t="s">
        <v>2886</v>
      </c>
      <c r="G479" s="146" t="s">
        <v>380</v>
      </c>
      <c r="H479" s="147"/>
      <c r="I479" s="146" t="str">
        <f t="shared" si="25"/>
        <v>AQ_COMPORT_TcNbCigl</v>
      </c>
      <c r="J479" s="148" t="s">
        <v>390</v>
      </c>
      <c r="K479" s="125" t="s">
        <v>7</v>
      </c>
      <c r="L479" s="125">
        <v>472</v>
      </c>
      <c r="M479" s="204"/>
      <c r="N479" s="205"/>
      <c r="O479" s="204"/>
    </row>
    <row r="480" spans="1:15" customFormat="1" ht="13.5" hidden="1" thickBot="1" x14ac:dyDescent="0.25">
      <c r="A480" s="80" t="s">
        <v>14</v>
      </c>
      <c r="B480" s="468" t="str">
        <f t="shared" si="24"/>
        <v>·</v>
      </c>
      <c r="C480" s="420" t="s">
        <v>4896</v>
      </c>
      <c r="D480" s="420" t="s">
        <v>4896</v>
      </c>
      <c r="E480" s="169" t="s">
        <v>381</v>
      </c>
      <c r="F480" s="142" t="s">
        <v>2887</v>
      </c>
      <c r="G480" s="146" t="s">
        <v>382</v>
      </c>
      <c r="H480" s="147"/>
      <c r="I480" s="146" t="str">
        <f t="shared" si="25"/>
        <v>AQ_COMPORT_TcNbPipe</v>
      </c>
      <c r="J480" s="148" t="s">
        <v>390</v>
      </c>
      <c r="K480" s="125" t="s">
        <v>7</v>
      </c>
      <c r="L480" s="125">
        <v>473</v>
      </c>
      <c r="M480" s="204"/>
      <c r="N480" s="205"/>
      <c r="O480" s="204"/>
    </row>
    <row r="481" spans="1:15" customFormat="1" ht="13.5" hidden="1" thickBot="1" x14ac:dyDescent="0.25">
      <c r="A481" s="80" t="s">
        <v>14</v>
      </c>
      <c r="B481" s="468" t="str">
        <f t="shared" si="24"/>
        <v>·</v>
      </c>
      <c r="C481" s="420" t="s">
        <v>4896</v>
      </c>
      <c r="D481" s="420" t="s">
        <v>4896</v>
      </c>
      <c r="E481" s="171" t="s">
        <v>383</v>
      </c>
      <c r="F481" s="149" t="s">
        <v>2888</v>
      </c>
      <c r="G481" s="146" t="s">
        <v>384</v>
      </c>
      <c r="H481" s="147"/>
      <c r="I481" s="146" t="str">
        <f t="shared" si="25"/>
        <v>AQ_COMPORT_TcNbCigr</v>
      </c>
      <c r="J481" s="148" t="s">
        <v>390</v>
      </c>
      <c r="K481" s="125" t="s">
        <v>7</v>
      </c>
      <c r="L481" s="125">
        <v>474</v>
      </c>
      <c r="M481" s="204"/>
      <c r="N481" s="205"/>
      <c r="O481" s="204"/>
    </row>
    <row r="482" spans="1:15" customFormat="1" ht="23.25" hidden="1" thickBot="1" x14ac:dyDescent="0.25">
      <c r="A482" s="80" t="s">
        <v>6</v>
      </c>
      <c r="B482" s="468" t="str">
        <f t="shared" si="24"/>
        <v>►</v>
      </c>
      <c r="C482" s="420" t="s">
        <v>4896</v>
      </c>
      <c r="D482" s="420" t="s">
        <v>4896</v>
      </c>
      <c r="E482" s="158" t="s">
        <v>3507</v>
      </c>
      <c r="F482" s="102" t="s">
        <v>3817</v>
      </c>
      <c r="G482" s="146" t="s">
        <v>385</v>
      </c>
      <c r="H482" s="147"/>
      <c r="I482" s="146" t="str">
        <f t="shared" si="25"/>
        <v>AQ_COMPORT_TcConj</v>
      </c>
      <c r="J482" s="148" t="s">
        <v>390</v>
      </c>
      <c r="K482" s="125" t="s">
        <v>7</v>
      </c>
      <c r="L482" s="125">
        <v>475</v>
      </c>
      <c r="M482" s="204"/>
      <c r="N482" s="205"/>
      <c r="O482" s="204"/>
    </row>
    <row r="483" spans="1:15" customFormat="1" ht="23.25" hidden="1" thickBot="1" x14ac:dyDescent="0.25">
      <c r="A483" s="80" t="s">
        <v>6</v>
      </c>
      <c r="B483" s="468" t="str">
        <f t="shared" si="24"/>
        <v>►</v>
      </c>
      <c r="C483" s="420" t="s">
        <v>4896</v>
      </c>
      <c r="D483" s="420" t="s">
        <v>4896</v>
      </c>
      <c r="E483" s="157" t="s">
        <v>3508</v>
      </c>
      <c r="F483" s="101" t="s">
        <v>3818</v>
      </c>
      <c r="G483" s="146" t="s">
        <v>386</v>
      </c>
      <c r="H483" s="147"/>
      <c r="I483" s="146" t="str">
        <f t="shared" si="25"/>
        <v>AQ_COMPORT_TcPartFum</v>
      </c>
      <c r="J483" s="148" t="s">
        <v>390</v>
      </c>
      <c r="K483" s="125" t="s">
        <v>7</v>
      </c>
      <c r="L483" s="125">
        <v>476</v>
      </c>
      <c r="M483" s="204"/>
      <c r="N483" s="205"/>
      <c r="O483" s="204"/>
    </row>
    <row r="484" spans="1:15" customFormat="1" ht="13.5" hidden="1" thickBot="1" x14ac:dyDescent="0.25">
      <c r="A484" s="80" t="s">
        <v>14</v>
      </c>
      <c r="B484" s="468" t="str">
        <f t="shared" si="24"/>
        <v>·</v>
      </c>
      <c r="C484" s="420" t="s">
        <v>4896</v>
      </c>
      <c r="D484" s="420" t="s">
        <v>4896</v>
      </c>
      <c r="E484" s="160" t="s">
        <v>3509</v>
      </c>
      <c r="F484" s="105" t="s">
        <v>3819</v>
      </c>
      <c r="G484" s="146" t="s">
        <v>387</v>
      </c>
      <c r="H484" s="147"/>
      <c r="I484" s="146" t="str">
        <f t="shared" si="25"/>
        <v>AQ_COMPORT_TcPartFumAn</v>
      </c>
      <c r="J484" s="148" t="s">
        <v>390</v>
      </c>
      <c r="K484" s="125" t="s">
        <v>7</v>
      </c>
      <c r="L484" s="125">
        <v>477</v>
      </c>
      <c r="M484" s="204"/>
      <c r="N484" s="205"/>
      <c r="O484" s="204"/>
    </row>
    <row r="485" spans="1:15" ht="16.5" thickBot="1" x14ac:dyDescent="0.25">
      <c r="A485" s="82" t="s">
        <v>10</v>
      </c>
      <c r="B485" s="620" t="str">
        <f t="shared" si="24"/>
        <v>◄►</v>
      </c>
      <c r="C485" s="621"/>
      <c r="D485" s="621"/>
      <c r="E485" s="419" t="s">
        <v>388</v>
      </c>
      <c r="F485" s="672" t="s">
        <v>1990</v>
      </c>
      <c r="G485" s="664"/>
      <c r="H485" s="665"/>
      <c r="I485" s="664" t="str">
        <f t="shared" si="25"/>
        <v/>
      </c>
      <c r="J485" s="698"/>
      <c r="K485" s="674" t="s">
        <v>7</v>
      </c>
      <c r="L485" s="674">
        <v>478</v>
      </c>
      <c r="M485" s="668"/>
      <c r="N485" s="669"/>
      <c r="O485" s="668"/>
    </row>
    <row r="486" spans="1:15" ht="23.25" thickBot="1" x14ac:dyDescent="0.25">
      <c r="A486" s="80" t="s">
        <v>6</v>
      </c>
      <c r="B486" s="620" t="str">
        <f t="shared" si="24"/>
        <v>►</v>
      </c>
      <c r="C486" s="629"/>
      <c r="D486" s="629"/>
      <c r="E486" s="162" t="s">
        <v>3922</v>
      </c>
      <c r="F486" s="162" t="s">
        <v>5461</v>
      </c>
      <c r="G486" s="630" t="s">
        <v>389</v>
      </c>
      <c r="H486" s="631" t="s">
        <v>7</v>
      </c>
      <c r="I486" s="630" t="str">
        <f t="shared" si="25"/>
        <v>AQ_COMPORT_CaProp ; AQ_COMPORT_CaProp_N</v>
      </c>
      <c r="J486" s="632" t="s">
        <v>390</v>
      </c>
      <c r="K486" s="633" t="s">
        <v>7</v>
      </c>
      <c r="L486" s="633">
        <v>479</v>
      </c>
      <c r="M486" s="634">
        <v>100</v>
      </c>
      <c r="N486" s="635">
        <v>100</v>
      </c>
      <c r="O486" s="634">
        <v>108</v>
      </c>
    </row>
    <row r="487" spans="1:15" ht="23.25" thickBot="1" x14ac:dyDescent="0.25">
      <c r="A487" s="80" t="s">
        <v>6</v>
      </c>
      <c r="B487" s="620" t="str">
        <f t="shared" si="24"/>
        <v>►</v>
      </c>
      <c r="C487" s="629"/>
      <c r="D487" s="629"/>
      <c r="E487" s="162" t="s">
        <v>3925</v>
      </c>
      <c r="F487" s="162" t="s">
        <v>3928</v>
      </c>
      <c r="G487" s="644" t="s">
        <v>391</v>
      </c>
      <c r="H487" s="645" t="s">
        <v>7</v>
      </c>
      <c r="I487" s="644" t="str">
        <f t="shared" si="25"/>
        <v>AQ_COMPORT_CaConso ; AQ_COMPORT_CaConso_N</v>
      </c>
      <c r="J487" s="646" t="s">
        <v>390</v>
      </c>
      <c r="K487" s="566" t="s">
        <v>7</v>
      </c>
      <c r="L487" s="566">
        <v>480</v>
      </c>
      <c r="M487" s="567">
        <v>101</v>
      </c>
      <c r="N487" s="567">
        <v>101</v>
      </c>
      <c r="O487" s="567">
        <v>109</v>
      </c>
    </row>
    <row r="488" spans="1:15" ht="34.5" thickBot="1" x14ac:dyDescent="0.25">
      <c r="A488" s="80" t="s">
        <v>17</v>
      </c>
      <c r="B488" s="620" t="str">
        <f t="shared" si="24"/>
        <v>&gt;</v>
      </c>
      <c r="C488" s="629" t="str">
        <f>IF($C$487="x","x","")</f>
        <v/>
      </c>
      <c r="D488" s="629" t="str">
        <f>IF($D$487="x","x","")</f>
        <v/>
      </c>
      <c r="E488" s="565" t="s">
        <v>3924</v>
      </c>
      <c r="F488" s="565" t="s">
        <v>3926</v>
      </c>
      <c r="G488" s="644" t="s">
        <v>3098</v>
      </c>
      <c r="H488" s="645" t="s">
        <v>7</v>
      </c>
      <c r="I488" s="644" t="str">
        <f t="shared" si="25"/>
        <v>AQ_COMPORT_CaCo12mois ; AQ_COMPORT_CaCo12mois_N</v>
      </c>
      <c r="J488" s="646" t="s">
        <v>390</v>
      </c>
      <c r="K488" s="650" t="s">
        <v>7</v>
      </c>
      <c r="L488" s="650">
        <v>481</v>
      </c>
      <c r="M488" s="567">
        <v>101</v>
      </c>
      <c r="N488" s="567">
        <v>101</v>
      </c>
      <c r="O488" s="567">
        <v>109</v>
      </c>
    </row>
    <row r="489" spans="1:15" ht="13.5" thickBot="1" x14ac:dyDescent="0.25">
      <c r="A489" s="80" t="s">
        <v>149</v>
      </c>
      <c r="B489" s="620" t="str">
        <f t="shared" si="24"/>
        <v>&gt;</v>
      </c>
      <c r="C489" s="647" t="str">
        <f>IF($C$488="x","+","")</f>
        <v/>
      </c>
      <c r="D489" s="647" t="str">
        <f>IF($D$488="x","+","")</f>
        <v/>
      </c>
      <c r="E489" s="568" t="s">
        <v>3510</v>
      </c>
      <c r="F489" s="568" t="s">
        <v>3820</v>
      </c>
      <c r="G489" s="644" t="s">
        <v>3099</v>
      </c>
      <c r="H489" s="645" t="s">
        <v>7</v>
      </c>
      <c r="I489" s="644" t="str">
        <f>IF(G489&lt;&gt;"",IF(H489&lt;&gt;"",G489&amp;" ; "&amp;IFERROR(IF(SEARCH(" ; ",G489)&gt;0,SUBSTITUTE(G489," ; ","_N ; ")&amp;"_N"),IFERROR(IF(SEARCH(" ;",G489)&gt;0,SUBSTITUTE(G489," ;","_N  ; ")&amp;"_N"),IFERROR(IF(SEARCH(";",G489)&gt;0,SUBSTITUTE(G489,";","_N  ; ")&amp;"_N"),G489&amp;"_N"))),G489),"")</f>
        <v>AQ_COMPORT_CaCo12Nb ; AQ_COMPORT_CaCo12Nb_N</v>
      </c>
      <c r="J489" s="646" t="s">
        <v>390</v>
      </c>
      <c r="K489" s="650"/>
      <c r="L489" s="650">
        <v>482</v>
      </c>
      <c r="M489" s="567">
        <v>101</v>
      </c>
      <c r="N489" s="567">
        <v>101</v>
      </c>
      <c r="O489" s="567">
        <v>109</v>
      </c>
    </row>
    <row r="490" spans="1:15" ht="23.25" thickBot="1" x14ac:dyDescent="0.25">
      <c r="A490" s="80" t="s">
        <v>17</v>
      </c>
      <c r="B490" s="620" t="str">
        <f t="shared" si="24"/>
        <v>&gt;</v>
      </c>
      <c r="C490" s="629" t="str">
        <f>IF($C$487="x","x","")</f>
        <v/>
      </c>
      <c r="D490" s="629" t="str">
        <f>IF($D$487="x","x","")</f>
        <v/>
      </c>
      <c r="E490" s="602" t="s">
        <v>3923</v>
      </c>
      <c r="F490" s="578" t="s">
        <v>3927</v>
      </c>
      <c r="G490" s="644" t="s">
        <v>3100</v>
      </c>
      <c r="H490" s="645" t="s">
        <v>7</v>
      </c>
      <c r="I490" s="644" t="str">
        <f t="shared" si="25"/>
        <v>AQ_COMPORT_CaCo30j ; AQ_COMPORT_CaCo30j_N</v>
      </c>
      <c r="J490" s="646" t="s">
        <v>390</v>
      </c>
      <c r="K490" s="566" t="s">
        <v>7</v>
      </c>
      <c r="L490" s="566">
        <v>483</v>
      </c>
      <c r="M490" s="567">
        <v>101</v>
      </c>
      <c r="N490" s="567">
        <v>101</v>
      </c>
      <c r="O490" s="567">
        <v>109</v>
      </c>
    </row>
    <row r="491" spans="1:15" ht="13.5" thickBot="1" x14ac:dyDescent="0.25">
      <c r="A491" s="80" t="s">
        <v>149</v>
      </c>
      <c r="B491" s="620" t="str">
        <f t="shared" si="24"/>
        <v>&gt;</v>
      </c>
      <c r="C491" s="647" t="str">
        <f>IF($C$490="x","+","")</f>
        <v/>
      </c>
      <c r="D491" s="647" t="str">
        <f>IF($D$490="x","+","")</f>
        <v/>
      </c>
      <c r="E491" s="603" t="s">
        <v>3511</v>
      </c>
      <c r="F491" s="603" t="s">
        <v>3821</v>
      </c>
      <c r="G491" s="699" t="s">
        <v>3101</v>
      </c>
      <c r="H491" s="645" t="s">
        <v>7</v>
      </c>
      <c r="I491" s="644" t="str">
        <f>IF(G491&lt;&gt;"",IF(H491&lt;&gt;"",G491&amp;" ; "&amp;IFERROR(IF(SEARCH(" ; ",G491)&gt;0,SUBSTITUTE(G491," ; ","_N ; ")&amp;"_N"),IFERROR(IF(SEARCH(" ;",G491)&gt;0,SUBSTITUTE(G491," ;","_N  ; ")&amp;"_N"),IFERROR(IF(SEARCH(";",G491)&gt;0,SUBSTITUTE(G491,";","_N  ; ")&amp;"_N"),G491&amp;"_N"))),G491),"")</f>
        <v>AQ_COMPORT_CaCo30Nb ; AQ_COMPORT_CaCo30Nb_N</v>
      </c>
      <c r="J491" s="646" t="s">
        <v>390</v>
      </c>
      <c r="K491" s="560"/>
      <c r="L491" s="560">
        <v>484</v>
      </c>
      <c r="M491" s="567">
        <v>101</v>
      </c>
      <c r="N491" s="567">
        <v>101</v>
      </c>
      <c r="O491" s="567">
        <v>109</v>
      </c>
    </row>
    <row r="492" spans="1:15" ht="16.5" thickBot="1" x14ac:dyDescent="0.25">
      <c r="A492" s="82" t="s">
        <v>10</v>
      </c>
      <c r="B492" s="620" t="str">
        <f t="shared" si="24"/>
        <v>◄►</v>
      </c>
      <c r="C492" s="621"/>
      <c r="D492" s="621"/>
      <c r="E492" s="419" t="s">
        <v>392</v>
      </c>
      <c r="F492" s="679" t="s">
        <v>1991</v>
      </c>
      <c r="G492" s="664"/>
      <c r="H492" s="665"/>
      <c r="I492" s="664" t="str">
        <f t="shared" si="25"/>
        <v/>
      </c>
      <c r="J492" s="686"/>
      <c r="K492" s="681" t="s">
        <v>7</v>
      </c>
      <c r="L492" s="681">
        <v>485</v>
      </c>
      <c r="M492" s="668"/>
      <c r="N492" s="669"/>
      <c r="O492" s="668"/>
    </row>
    <row r="493" spans="1:15" ht="13.5" thickBot="1" x14ac:dyDescent="0.25">
      <c r="A493" s="82" t="s">
        <v>6</v>
      </c>
      <c r="B493" s="620" t="str">
        <f t="shared" si="24"/>
        <v>►</v>
      </c>
      <c r="C493" s="629"/>
      <c r="D493" s="629"/>
      <c r="E493" s="604" t="s">
        <v>4875</v>
      </c>
      <c r="F493" s="604" t="s">
        <v>4866</v>
      </c>
      <c r="G493" s="630" t="s">
        <v>4686</v>
      </c>
      <c r="H493" s="631"/>
      <c r="I493" s="630" t="str">
        <f t="shared" si="25"/>
        <v>AQ_COMPORT_AlcScoreAudit_i</v>
      </c>
      <c r="J493" s="632" t="s">
        <v>390</v>
      </c>
      <c r="K493" s="563"/>
      <c r="L493" s="563">
        <v>486</v>
      </c>
      <c r="M493" s="564" t="s">
        <v>7</v>
      </c>
      <c r="N493" s="564" t="s">
        <v>7</v>
      </c>
      <c r="O493" s="564" t="s">
        <v>7</v>
      </c>
    </row>
    <row r="494" spans="1:15" ht="13.5" thickBot="1" x14ac:dyDescent="0.25">
      <c r="A494" s="82" t="s">
        <v>6</v>
      </c>
      <c r="B494" s="620" t="str">
        <f t="shared" si="24"/>
        <v>►</v>
      </c>
      <c r="C494" s="629"/>
      <c r="D494" s="629"/>
      <c r="E494" s="604" t="s">
        <v>4876</v>
      </c>
      <c r="F494" s="604" t="s">
        <v>4867</v>
      </c>
      <c r="G494" s="630" t="s">
        <v>4687</v>
      </c>
      <c r="H494" s="631"/>
      <c r="I494" s="630" t="str">
        <f t="shared" si="25"/>
        <v>AQ_COMPORT_AlcClasseAudit_i</v>
      </c>
      <c r="J494" s="632" t="s">
        <v>390</v>
      </c>
      <c r="K494" s="563"/>
      <c r="L494" s="563">
        <v>487</v>
      </c>
      <c r="M494" s="564" t="s">
        <v>7</v>
      </c>
      <c r="N494" s="564" t="s">
        <v>7</v>
      </c>
      <c r="O494" s="564" t="s">
        <v>7</v>
      </c>
    </row>
    <row r="495" spans="1:15" ht="13.5" thickBot="1" x14ac:dyDescent="0.25">
      <c r="A495" s="82" t="s">
        <v>6</v>
      </c>
      <c r="B495" s="620" t="str">
        <f t="shared" si="24"/>
        <v>►</v>
      </c>
      <c r="C495" s="629"/>
      <c r="D495" s="629"/>
      <c r="E495" s="604" t="s">
        <v>4877</v>
      </c>
      <c r="F495" s="604" t="s">
        <v>4868</v>
      </c>
      <c r="G495" s="630" t="s">
        <v>4693</v>
      </c>
      <c r="H495" s="631"/>
      <c r="I495" s="630" t="str">
        <f>IF(G495&lt;&gt;"",IF(H495&lt;&gt;"",G495&amp;" ; "&amp;IFERROR(IF(SEARCH(" ; ",G495)&gt;0,SUBSTITUTE(G495," ; ","_N ; ")&amp;"_N"),IFERROR(IF(SEARCH(" ;",G495)&gt;0,SUBSTITUTE(G495," ;","_N  ; ")&amp;"_N"),IFERROR(IF(SEARCH(";",G495)&gt;0,SUBSTITUTE(G495,";","_N  ; ")&amp;"_N"),G495&amp;"_N"))),G495),"")</f>
        <v>AQ_COMPORT_AlcScoreAuditC_i</v>
      </c>
      <c r="J495" s="632" t="s">
        <v>390</v>
      </c>
      <c r="K495" s="563"/>
      <c r="L495" s="563">
        <v>488</v>
      </c>
      <c r="M495" s="564" t="s">
        <v>7</v>
      </c>
      <c r="N495" s="564" t="s">
        <v>7</v>
      </c>
      <c r="O495" s="564" t="s">
        <v>7</v>
      </c>
    </row>
    <row r="496" spans="1:15" ht="13.5" thickBot="1" x14ac:dyDescent="0.25">
      <c r="A496" s="82" t="s">
        <v>6</v>
      </c>
      <c r="B496" s="620" t="str">
        <f t="shared" si="24"/>
        <v>►</v>
      </c>
      <c r="C496" s="629"/>
      <c r="D496" s="629"/>
      <c r="E496" s="604" t="s">
        <v>4878</v>
      </c>
      <c r="F496" s="604" t="s">
        <v>4869</v>
      </c>
      <c r="G496" s="630" t="s">
        <v>4694</v>
      </c>
      <c r="H496" s="631"/>
      <c r="I496" s="630" t="str">
        <f>IF(G496&lt;&gt;"",IF(H496&lt;&gt;"",G496&amp;" ; "&amp;IFERROR(IF(SEARCH(" ; ",G496)&gt;0,SUBSTITUTE(G496," ; ","_N ; ")&amp;"_N"),IFERROR(IF(SEARCH(" ;",G496)&gt;0,SUBSTITUTE(G496," ;","_N  ; ")&amp;"_N"),IFERROR(IF(SEARCH(";",G496)&gt;0,SUBSTITUTE(G496,";","_N  ; ")&amp;"_N"),G496&amp;"_N"))),G496),"")</f>
        <v>AQ_COMPORT_AlcClasseAuditC_i</v>
      </c>
      <c r="J496" s="632" t="s">
        <v>390</v>
      </c>
      <c r="K496" s="563"/>
      <c r="L496" s="563">
        <v>489</v>
      </c>
      <c r="M496" s="564" t="s">
        <v>7</v>
      </c>
      <c r="N496" s="564" t="s">
        <v>7</v>
      </c>
      <c r="O496" s="564" t="s">
        <v>7</v>
      </c>
    </row>
    <row r="497" spans="1:15" ht="13.5" thickBot="1" x14ac:dyDescent="0.25">
      <c r="A497" s="82" t="s">
        <v>6</v>
      </c>
      <c r="B497" s="620" t="str">
        <f t="shared" si="24"/>
        <v>►</v>
      </c>
      <c r="C497" s="629"/>
      <c r="D497" s="629"/>
      <c r="E497" s="604" t="s">
        <v>4879</v>
      </c>
      <c r="F497" s="604" t="s">
        <v>4870</v>
      </c>
      <c r="G497" s="630" t="s">
        <v>4688</v>
      </c>
      <c r="H497" s="631"/>
      <c r="I497" s="630" t="str">
        <f t="shared" si="25"/>
        <v>AQ_COMPORT_AlcConsoJour_i</v>
      </c>
      <c r="J497" s="632" t="s">
        <v>390</v>
      </c>
      <c r="K497" s="563"/>
      <c r="L497" s="563">
        <v>490</v>
      </c>
      <c r="M497" s="564" t="s">
        <v>7</v>
      </c>
      <c r="N497" s="564" t="s">
        <v>7</v>
      </c>
      <c r="O497" s="564" t="s">
        <v>7</v>
      </c>
    </row>
    <row r="498" spans="1:15" ht="13.5" thickBot="1" x14ac:dyDescent="0.25">
      <c r="A498" s="82" t="s">
        <v>6</v>
      </c>
      <c r="B498" s="620" t="str">
        <f t="shared" si="24"/>
        <v>►</v>
      </c>
      <c r="C498" s="629"/>
      <c r="D498" s="629"/>
      <c r="E498" s="604" t="s">
        <v>4880</v>
      </c>
      <c r="F498" s="604" t="s">
        <v>4871</v>
      </c>
      <c r="G498" s="630" t="s">
        <v>4689</v>
      </c>
      <c r="H498" s="631"/>
      <c r="I498" s="630" t="str">
        <f t="shared" si="25"/>
        <v>AQ_COMPORT_AlcRecommandation_i</v>
      </c>
      <c r="J498" s="632" t="s">
        <v>390</v>
      </c>
      <c r="K498" s="563"/>
      <c r="L498" s="563">
        <v>491</v>
      </c>
      <c r="M498" s="564" t="s">
        <v>7</v>
      </c>
      <c r="N498" s="564" t="s">
        <v>7</v>
      </c>
      <c r="O498" s="564" t="s">
        <v>7</v>
      </c>
    </row>
    <row r="499" spans="1:15" ht="113.25" thickBot="1" x14ac:dyDescent="0.25">
      <c r="A499" s="82" t="s">
        <v>6</v>
      </c>
      <c r="B499" s="620" t="str">
        <f t="shared" si="24"/>
        <v>►</v>
      </c>
      <c r="C499" s="537" t="str">
        <f>IF(OR(C493="x",C494="x",C495="x",C496="x",C497="x",C498="x",C513="x",C514="x",C515="x",C516="x",C517="x",C518="x",C519="x",C520="x",C521="x",C522="x",C523="x",C524="x",C525="x",C526="x",C527="x",C528="x",C529="x",C530="x",C531="x", C532="x",C533="x",C534="x",C535="x",C537="x",C538="x",C539="x"),"x","Cette question est automatiquement sélectionnée si au moins une des questions  ci-dessous ou variables calculées ci-dessus est cochée")</f>
        <v>Cette question est automatiquement sélectionnée si au moins une des questions  ci-dessous ou variables calculées ci-dessus est cochée</v>
      </c>
      <c r="D499" s="537" t="str">
        <f>IF(OR(D493="x",D494="x",D495="x",D496="x",D497="x",D498="x",D513="x",D514="x",D515="x",D516="x",D517="x",D518="x",D519="x",D520="x",D521="x",D522="x",D523="x",D524="x",D525="x",D526="x",D527="x",D528="x",D529="x",528="x",D531="x",D532="x",D533="x", D534="x",D535="x",D537="x",D538="x",D539="x"),"x","This question is automatically  ticked when any one here under is selected")</f>
        <v>This question is automatically  ticked when any one here under is selected</v>
      </c>
      <c r="E499" s="162" t="s">
        <v>3512</v>
      </c>
      <c r="F499" s="162" t="s">
        <v>3929</v>
      </c>
      <c r="G499" s="630" t="s">
        <v>393</v>
      </c>
      <c r="H499" s="631" t="s">
        <v>7</v>
      </c>
      <c r="I499" s="630" t="str">
        <f t="shared" si="25"/>
        <v>AQ_COMPORT_AlcVie ; AQ_COMPORT_AlcVie_N</v>
      </c>
      <c r="J499" s="632" t="s">
        <v>390</v>
      </c>
      <c r="K499" s="633"/>
      <c r="L499" s="633">
        <v>492</v>
      </c>
      <c r="M499" s="660">
        <v>102</v>
      </c>
      <c r="N499" s="662">
        <v>102</v>
      </c>
      <c r="O499" s="660">
        <v>110</v>
      </c>
    </row>
    <row r="500" spans="1:15" customFormat="1" ht="34.5" hidden="1" thickBot="1" x14ac:dyDescent="0.25">
      <c r="A500" s="82" t="s">
        <v>6</v>
      </c>
      <c r="B500" s="468" t="str">
        <f t="shared" si="24"/>
        <v>►</v>
      </c>
      <c r="C500" s="422" t="s">
        <v>4896</v>
      </c>
      <c r="D500" s="422" t="s">
        <v>4896</v>
      </c>
      <c r="E500" s="163" t="s">
        <v>3513</v>
      </c>
      <c r="F500" s="108" t="s">
        <v>3822</v>
      </c>
      <c r="G500" s="150" t="s">
        <v>394</v>
      </c>
      <c r="H500" s="151"/>
      <c r="I500" s="150" t="str">
        <f t="shared" si="25"/>
        <v>AQ_COMPORT_AlcFreq</v>
      </c>
      <c r="J500" s="152" t="s">
        <v>390</v>
      </c>
      <c r="K500" s="130" t="s">
        <v>7</v>
      </c>
      <c r="L500" s="130">
        <v>493</v>
      </c>
      <c r="M500" s="203"/>
      <c r="N500" s="198"/>
      <c r="O500" s="203"/>
    </row>
    <row r="501" spans="1:15" customFormat="1" ht="23.25" hidden="1" thickBot="1" x14ac:dyDescent="0.25">
      <c r="A501" s="82" t="s">
        <v>6</v>
      </c>
      <c r="B501" s="468" t="str">
        <f t="shared" si="24"/>
        <v>►</v>
      </c>
      <c r="C501" s="422" t="s">
        <v>4896</v>
      </c>
      <c r="D501" s="422" t="s">
        <v>4896</v>
      </c>
      <c r="E501" s="163" t="s">
        <v>3514</v>
      </c>
      <c r="F501" s="108" t="s">
        <v>3823</v>
      </c>
      <c r="G501" s="150" t="s">
        <v>395</v>
      </c>
      <c r="H501" s="151"/>
      <c r="I501" s="150" t="str">
        <f>IF(G501&lt;&gt;"",IF(H501&lt;&gt;"",G501&amp;" ; "&amp;IFERROR(IF(SEARCH(" ; ",G501)&gt;0,SUBSTITUTE(G501," ; ","_N ; ")&amp;"_N"),IFERROR(IF(SEARCH(" ;",G501)&gt;0,SUBSTITUTE(G501," ;","_N  ; ")&amp;"_N"),IFERROR(IF(SEARCH(";",G501)&gt;0,SUBSTITUTE(G501,";","_N  ; ")&amp;"_N"),G501&amp;"_N"))),G501),"")</f>
        <v>AQ_COMPORT_AlcNbVer</v>
      </c>
      <c r="J501" s="152" t="s">
        <v>390</v>
      </c>
      <c r="K501" s="130" t="s">
        <v>7</v>
      </c>
      <c r="L501" s="130">
        <v>494</v>
      </c>
      <c r="M501" s="203"/>
      <c r="N501" s="198"/>
      <c r="O501" s="203"/>
    </row>
    <row r="502" spans="1:15" customFormat="1" ht="34.5" hidden="1" thickBot="1" x14ac:dyDescent="0.25">
      <c r="A502" s="82" t="s">
        <v>6</v>
      </c>
      <c r="B502" s="468" t="str">
        <f t="shared" si="24"/>
        <v>►</v>
      </c>
      <c r="C502" s="422" t="s">
        <v>4896</v>
      </c>
      <c r="D502" s="422" t="s">
        <v>4896</v>
      </c>
      <c r="E502" s="163" t="s">
        <v>3515</v>
      </c>
      <c r="F502" s="108" t="s">
        <v>3824</v>
      </c>
      <c r="G502" s="150" t="s">
        <v>396</v>
      </c>
      <c r="H502" s="151"/>
      <c r="I502" s="150" t="str">
        <f t="shared" si="25"/>
        <v>AQ_COMPORT_AlcFreq6v</v>
      </c>
      <c r="J502" s="152" t="s">
        <v>390</v>
      </c>
      <c r="K502" s="130" t="s">
        <v>7</v>
      </c>
      <c r="L502" s="130">
        <v>495</v>
      </c>
      <c r="M502" s="203"/>
      <c r="N502" s="198"/>
      <c r="O502" s="203"/>
    </row>
    <row r="503" spans="1:15" customFormat="1" ht="13.5" hidden="1" thickBot="1" x14ac:dyDescent="0.25">
      <c r="A503" s="82" t="s">
        <v>6</v>
      </c>
      <c r="B503" s="468" t="str">
        <f t="shared" si="24"/>
        <v>►</v>
      </c>
      <c r="C503" s="423" t="s">
        <v>4896</v>
      </c>
      <c r="D503" s="423" t="s">
        <v>4896</v>
      </c>
      <c r="E503" s="163" t="s">
        <v>397</v>
      </c>
      <c r="F503" s="141" t="s">
        <v>2889</v>
      </c>
      <c r="G503" s="150"/>
      <c r="H503" s="151"/>
      <c r="I503" s="150" t="str">
        <f t="shared" si="25"/>
        <v/>
      </c>
      <c r="J503" s="152" t="s">
        <v>390</v>
      </c>
      <c r="K503" s="130" t="s">
        <v>7</v>
      </c>
      <c r="L503" s="130">
        <v>496</v>
      </c>
      <c r="M503" s="203"/>
      <c r="N503" s="198"/>
      <c r="O503" s="203"/>
    </row>
    <row r="504" spans="1:15" customFormat="1" ht="13.5" hidden="1" thickBot="1" x14ac:dyDescent="0.25">
      <c r="A504" s="82" t="s">
        <v>14</v>
      </c>
      <c r="B504" s="468" t="str">
        <f t="shared" si="24"/>
        <v>·</v>
      </c>
      <c r="C504" s="425" t="s">
        <v>4896</v>
      </c>
      <c r="D504" s="425" t="s">
        <v>4896</v>
      </c>
      <c r="E504" s="164" t="s">
        <v>3516</v>
      </c>
      <c r="F504" s="133" t="s">
        <v>3825</v>
      </c>
      <c r="G504" s="150" t="s">
        <v>398</v>
      </c>
      <c r="H504" s="151"/>
      <c r="I504" s="150" t="str">
        <f t="shared" si="25"/>
        <v>AQ_COMPORT_AlcWkVin</v>
      </c>
      <c r="J504" s="152" t="s">
        <v>390</v>
      </c>
      <c r="K504" s="130" t="s">
        <v>7</v>
      </c>
      <c r="L504" s="130">
        <v>497</v>
      </c>
      <c r="M504" s="203"/>
      <c r="N504" s="198"/>
      <c r="O504" s="203"/>
    </row>
    <row r="505" spans="1:15" customFormat="1" ht="13.5" hidden="1" thickBot="1" x14ac:dyDescent="0.25">
      <c r="A505" s="82" t="s">
        <v>14</v>
      </c>
      <c r="B505" s="468" t="str">
        <f t="shared" si="24"/>
        <v>·</v>
      </c>
      <c r="C505" s="425" t="s">
        <v>4896</v>
      </c>
      <c r="D505" s="425" t="s">
        <v>4896</v>
      </c>
      <c r="E505" s="164" t="s">
        <v>3517</v>
      </c>
      <c r="F505" s="133" t="s">
        <v>3826</v>
      </c>
      <c r="G505" s="150" t="s">
        <v>399</v>
      </c>
      <c r="H505" s="151"/>
      <c r="I505" s="150" t="str">
        <f t="shared" si="25"/>
        <v>AQ_COMPORT_AlcWkBie</v>
      </c>
      <c r="J505" s="152" t="s">
        <v>390</v>
      </c>
      <c r="K505" s="130" t="s">
        <v>7</v>
      </c>
      <c r="L505" s="130">
        <v>498</v>
      </c>
      <c r="M505" s="203"/>
      <c r="N505" s="198"/>
      <c r="O505" s="203"/>
    </row>
    <row r="506" spans="1:15" customFormat="1" ht="13.5" hidden="1" thickBot="1" x14ac:dyDescent="0.25">
      <c r="A506" s="82" t="s">
        <v>14</v>
      </c>
      <c r="B506" s="468" t="str">
        <f t="shared" si="24"/>
        <v>·</v>
      </c>
      <c r="C506" s="425" t="s">
        <v>4896</v>
      </c>
      <c r="D506" s="425" t="s">
        <v>4896</v>
      </c>
      <c r="E506" s="164" t="s">
        <v>3518</v>
      </c>
      <c r="F506" s="133" t="s">
        <v>3827</v>
      </c>
      <c r="G506" s="150" t="s">
        <v>400</v>
      </c>
      <c r="H506" s="151"/>
      <c r="I506" s="150" t="str">
        <f t="shared" si="25"/>
        <v>AQ_COMPORT_AlcWkApe</v>
      </c>
      <c r="J506" s="152" t="s">
        <v>390</v>
      </c>
      <c r="K506" s="130" t="s">
        <v>7</v>
      </c>
      <c r="L506" s="130">
        <v>499</v>
      </c>
      <c r="M506" s="203"/>
      <c r="N506" s="198"/>
      <c r="O506" s="203"/>
    </row>
    <row r="507" spans="1:15" customFormat="1" ht="34.5" hidden="1" thickBot="1" x14ac:dyDescent="0.25">
      <c r="A507" s="82" t="s">
        <v>6</v>
      </c>
      <c r="B507" s="468" t="str">
        <f t="shared" si="24"/>
        <v>►</v>
      </c>
      <c r="C507" s="422" t="s">
        <v>4896</v>
      </c>
      <c r="D507" s="422" t="s">
        <v>4896</v>
      </c>
      <c r="E507" s="163" t="s">
        <v>3519</v>
      </c>
      <c r="F507" s="108" t="s">
        <v>3828</v>
      </c>
      <c r="G507" s="150" t="s">
        <v>401</v>
      </c>
      <c r="H507" s="151"/>
      <c r="I507" s="150" t="str">
        <f t="shared" si="25"/>
        <v>AQ_COMPORT_AlcWkNbVin</v>
      </c>
      <c r="J507" s="152" t="s">
        <v>390</v>
      </c>
      <c r="K507" s="130" t="s">
        <v>7</v>
      </c>
      <c r="L507" s="130">
        <v>500</v>
      </c>
      <c r="M507" s="203"/>
      <c r="N507" s="198"/>
      <c r="O507" s="203"/>
    </row>
    <row r="508" spans="1:15" customFormat="1" ht="23.25" hidden="1" thickBot="1" x14ac:dyDescent="0.25">
      <c r="A508" s="82" t="s">
        <v>6</v>
      </c>
      <c r="B508" s="468" t="str">
        <f t="shared" si="24"/>
        <v>►</v>
      </c>
      <c r="C508" s="422" t="s">
        <v>4896</v>
      </c>
      <c r="D508" s="422" t="s">
        <v>4896</v>
      </c>
      <c r="E508" s="163" t="s">
        <v>3520</v>
      </c>
      <c r="F508" s="108" t="s">
        <v>3829</v>
      </c>
      <c r="G508" s="150" t="s">
        <v>402</v>
      </c>
      <c r="H508" s="151"/>
      <c r="I508" s="150" t="str">
        <f t="shared" si="25"/>
        <v>AQ_COMPORT_AlcWkNbVinJ</v>
      </c>
      <c r="J508" s="152" t="s">
        <v>390</v>
      </c>
      <c r="K508" s="130" t="s">
        <v>7</v>
      </c>
      <c r="L508" s="130">
        <v>501</v>
      </c>
      <c r="M508" s="203"/>
      <c r="N508" s="198"/>
      <c r="O508" s="203"/>
    </row>
    <row r="509" spans="1:15" customFormat="1" ht="34.5" hidden="1" thickBot="1" x14ac:dyDescent="0.25">
      <c r="A509" s="82" t="s">
        <v>6</v>
      </c>
      <c r="B509" s="468" t="str">
        <f t="shared" si="24"/>
        <v>►</v>
      </c>
      <c r="C509" s="422" t="s">
        <v>4896</v>
      </c>
      <c r="D509" s="422" t="s">
        <v>4896</v>
      </c>
      <c r="E509" s="163" t="s">
        <v>3521</v>
      </c>
      <c r="F509" s="108" t="s">
        <v>3830</v>
      </c>
      <c r="G509" s="150" t="s">
        <v>403</v>
      </c>
      <c r="H509" s="151"/>
      <c r="I509" s="150" t="str">
        <f t="shared" si="25"/>
        <v>AQ_COMPORT_AlcWkNbBie</v>
      </c>
      <c r="J509" s="152" t="s">
        <v>390</v>
      </c>
      <c r="K509" s="130" t="s">
        <v>7</v>
      </c>
      <c r="L509" s="130">
        <v>502</v>
      </c>
      <c r="M509" s="203"/>
      <c r="N509" s="198"/>
      <c r="O509" s="203"/>
    </row>
    <row r="510" spans="1:15" customFormat="1" ht="23.25" hidden="1" thickBot="1" x14ac:dyDescent="0.25">
      <c r="A510" s="82" t="s">
        <v>6</v>
      </c>
      <c r="B510" s="468" t="str">
        <f t="shared" si="24"/>
        <v>►</v>
      </c>
      <c r="C510" s="422" t="s">
        <v>4896</v>
      </c>
      <c r="D510" s="422" t="s">
        <v>4896</v>
      </c>
      <c r="E510" s="163" t="s">
        <v>3522</v>
      </c>
      <c r="F510" s="108" t="s">
        <v>3831</v>
      </c>
      <c r="G510" s="150" t="s">
        <v>404</v>
      </c>
      <c r="H510" s="151"/>
      <c r="I510" s="150" t="str">
        <f t="shared" si="25"/>
        <v>AQ_COMPORT_AlcWkNbBieJ</v>
      </c>
      <c r="J510" s="152" t="s">
        <v>390</v>
      </c>
      <c r="K510" s="130" t="s">
        <v>7</v>
      </c>
      <c r="L510" s="130">
        <v>503</v>
      </c>
      <c r="M510" s="203"/>
      <c r="N510" s="198"/>
      <c r="O510" s="203"/>
    </row>
    <row r="511" spans="1:15" customFormat="1" ht="34.5" hidden="1" thickBot="1" x14ac:dyDescent="0.25">
      <c r="A511" s="82" t="s">
        <v>6</v>
      </c>
      <c r="B511" s="468" t="str">
        <f t="shared" si="24"/>
        <v>►</v>
      </c>
      <c r="C511" s="422" t="s">
        <v>4896</v>
      </c>
      <c r="D511" s="422" t="s">
        <v>4896</v>
      </c>
      <c r="E511" s="163" t="s">
        <v>3523</v>
      </c>
      <c r="F511" s="108" t="s">
        <v>3832</v>
      </c>
      <c r="G511" s="150" t="s">
        <v>405</v>
      </c>
      <c r="H511" s="151"/>
      <c r="I511" s="150" t="str">
        <f t="shared" si="25"/>
        <v>AQ_COMPORT_AlcWkNbApe</v>
      </c>
      <c r="J511" s="152" t="s">
        <v>390</v>
      </c>
      <c r="K511" s="130" t="s">
        <v>7</v>
      </c>
      <c r="L511" s="130">
        <v>504</v>
      </c>
      <c r="M511" s="203"/>
      <c r="N511" s="198"/>
      <c r="O511" s="203"/>
    </row>
    <row r="512" spans="1:15" customFormat="1" ht="23.25" hidden="1" thickBot="1" x14ac:dyDescent="0.25">
      <c r="A512" s="82" t="s">
        <v>6</v>
      </c>
      <c r="B512" s="468" t="str">
        <f t="shared" si="24"/>
        <v>►</v>
      </c>
      <c r="C512" s="422" t="s">
        <v>4896</v>
      </c>
      <c r="D512" s="422" t="s">
        <v>4896</v>
      </c>
      <c r="E512" s="163" t="s">
        <v>3524</v>
      </c>
      <c r="F512" s="141" t="s">
        <v>3833</v>
      </c>
      <c r="G512" s="150" t="s">
        <v>406</v>
      </c>
      <c r="H512" s="151"/>
      <c r="I512" s="150" t="str">
        <f t="shared" si="25"/>
        <v>AQ_COMPORT_AlcWkNbApeJ</v>
      </c>
      <c r="J512" s="152" t="s">
        <v>390</v>
      </c>
      <c r="K512" s="130" t="s">
        <v>7</v>
      </c>
      <c r="L512" s="130">
        <v>505</v>
      </c>
      <c r="M512" s="203"/>
      <c r="N512" s="198"/>
      <c r="O512" s="203"/>
    </row>
    <row r="513" spans="1:15" ht="57" thickBot="1" x14ac:dyDescent="0.25">
      <c r="A513" s="82" t="s">
        <v>6</v>
      </c>
      <c r="B513" s="620" t="str">
        <f t="shared" si="24"/>
        <v>►</v>
      </c>
      <c r="C513" s="629"/>
      <c r="D513" s="629"/>
      <c r="E513" s="162" t="s">
        <v>3525</v>
      </c>
      <c r="F513" s="162" t="s">
        <v>3834</v>
      </c>
      <c r="G513" s="644" t="s">
        <v>2494</v>
      </c>
      <c r="H513" s="645" t="s">
        <v>7</v>
      </c>
      <c r="I513" s="644" t="str">
        <f t="shared" si="25"/>
        <v>AQ_COMPORT_AlcHbFrq ; AQ_COMPORT_AlcHbFrqNbJs ; AQ_COMPORT_AlcHbFrqJaPq ; AQ_COMPORT_AlcHbFrq_N ; AQ_COMPORT_AlcHbFrqNbJs_N ; AQ_COMPORT_AlcHbFrqJaPq_N</v>
      </c>
      <c r="J513" s="646" t="s">
        <v>2484</v>
      </c>
      <c r="K513" s="566"/>
      <c r="L513" s="566">
        <v>506</v>
      </c>
      <c r="M513" s="567">
        <v>103</v>
      </c>
      <c r="N513" s="567">
        <v>103</v>
      </c>
      <c r="O513" s="567">
        <v>111</v>
      </c>
    </row>
    <row r="514" spans="1:15" ht="57" thickBot="1" x14ac:dyDescent="0.25">
      <c r="A514" s="82" t="s">
        <v>309</v>
      </c>
      <c r="B514" s="620" t="str">
        <f t="shared" si="24"/>
        <v>!</v>
      </c>
      <c r="C514" s="654"/>
      <c r="D514" s="654"/>
      <c r="E514" s="605" t="s">
        <v>2929</v>
      </c>
      <c r="F514" s="605" t="s">
        <v>3168</v>
      </c>
      <c r="G514" s="644"/>
      <c r="H514" s="645"/>
      <c r="I514" s="644" t="str">
        <f t="shared" si="25"/>
        <v/>
      </c>
      <c r="J514" s="646"/>
      <c r="K514" s="566"/>
      <c r="L514" s="566">
        <v>507</v>
      </c>
      <c r="M514" s="567">
        <v>103</v>
      </c>
      <c r="N514" s="567">
        <v>103</v>
      </c>
      <c r="O514" s="567">
        <v>111</v>
      </c>
    </row>
    <row r="515" spans="1:15" ht="23.25" thickBot="1" x14ac:dyDescent="0.25">
      <c r="A515" s="82" t="s">
        <v>6</v>
      </c>
      <c r="B515" s="620" t="str">
        <f t="shared" si="24"/>
        <v>►</v>
      </c>
      <c r="C515" s="629"/>
      <c r="D515" s="629"/>
      <c r="E515" s="162" t="s">
        <v>3526</v>
      </c>
      <c r="F515" s="162" t="s">
        <v>3835</v>
      </c>
      <c r="G515" s="644" t="s">
        <v>407</v>
      </c>
      <c r="H515" s="645" t="s">
        <v>7</v>
      </c>
      <c r="I515" s="644" t="str">
        <f t="shared" si="25"/>
        <v>AQ_COMPORT_AlcStdNbJ ; AQ_COMPORT_AlcStdNbJ_N</v>
      </c>
      <c r="J515" s="646" t="s">
        <v>390</v>
      </c>
      <c r="K515" s="650"/>
      <c r="L515" s="650">
        <v>508</v>
      </c>
      <c r="M515" s="660">
        <v>104</v>
      </c>
      <c r="N515" s="662">
        <v>104</v>
      </c>
      <c r="O515" s="660">
        <v>112</v>
      </c>
    </row>
    <row r="516" spans="1:15" ht="79.5" thickBot="1" x14ac:dyDescent="0.25">
      <c r="A516" s="82" t="s">
        <v>6</v>
      </c>
      <c r="B516" s="620" t="str">
        <f t="shared" ref="B516:B574" si="26">IF(ISERROR(LOOKUP(A516,TABLE,SIGNE)),"",(LOOKUP(A516,TABLE,SIGNE)))</f>
        <v>►</v>
      </c>
      <c r="C516" s="629"/>
      <c r="D516" s="629"/>
      <c r="E516" s="162" t="s">
        <v>5488</v>
      </c>
      <c r="F516" s="162" t="s">
        <v>3836</v>
      </c>
      <c r="G516" s="644" t="s">
        <v>408</v>
      </c>
      <c r="H516" s="645" t="s">
        <v>7</v>
      </c>
      <c r="I516" s="644" t="str">
        <f t="shared" si="25"/>
        <v>AQ_COMPORT_AlcStd6JFq ; AQ_COMPORT_AlcStd6JFq_N</v>
      </c>
      <c r="J516" s="646" t="s">
        <v>390</v>
      </c>
      <c r="K516" s="566"/>
      <c r="L516" s="566">
        <v>509</v>
      </c>
      <c r="M516" s="567">
        <v>105</v>
      </c>
      <c r="N516" s="567">
        <v>105</v>
      </c>
      <c r="O516" s="567">
        <v>113</v>
      </c>
    </row>
    <row r="517" spans="1:15" ht="23.25" thickBot="1" x14ac:dyDescent="0.25">
      <c r="A517" s="82" t="s">
        <v>6</v>
      </c>
      <c r="B517" s="620" t="str">
        <f t="shared" si="26"/>
        <v>►</v>
      </c>
      <c r="C517" s="629"/>
      <c r="D517" s="629"/>
      <c r="E517" s="162" t="s">
        <v>3527</v>
      </c>
      <c r="F517" s="162" t="s">
        <v>3837</v>
      </c>
      <c r="G517" s="644" t="s">
        <v>409</v>
      </c>
      <c r="H517" s="645" t="s">
        <v>7</v>
      </c>
      <c r="I517" s="644" t="str">
        <f t="shared" si="25"/>
        <v>AQ_COMPORT_Alc12mMaxJ ; AQ_COMPORT_Alc12mMaxJ_N</v>
      </c>
      <c r="J517" s="646" t="s">
        <v>390</v>
      </c>
      <c r="K517" s="650"/>
      <c r="L517" s="650">
        <v>510</v>
      </c>
      <c r="M517" s="660">
        <v>106</v>
      </c>
      <c r="N517" s="662">
        <v>106</v>
      </c>
      <c r="O517" s="660">
        <v>114</v>
      </c>
    </row>
    <row r="518" spans="1:15" ht="68.25" thickBot="1" x14ac:dyDescent="0.25">
      <c r="A518" s="439" t="s">
        <v>6</v>
      </c>
      <c r="B518" s="620" t="str">
        <f t="shared" si="26"/>
        <v>►</v>
      </c>
      <c r="C518" s="537" t="str">
        <f>IF(OR(C519="x",C520="x",C521="x",C522="x",C523="x"),"x","Sélectionnez au moins un de 5 items suivants")</f>
        <v>Sélectionnez au moins un de 5 items suivants</v>
      </c>
      <c r="D518" s="537" t="str">
        <f>IF(OR(D519="x",D520="x",D521="x",D522="x",D523="x"),"x","Select at least one of the 5 following items")</f>
        <v>Select at least one of the 5 following items</v>
      </c>
      <c r="E518" s="162" t="s">
        <v>4796</v>
      </c>
      <c r="F518" s="162" t="s">
        <v>4797</v>
      </c>
      <c r="G518" s="644"/>
      <c r="H518" s="645"/>
      <c r="I518" s="644" t="str">
        <f t="shared" si="25"/>
        <v/>
      </c>
      <c r="J518" s="646"/>
      <c r="K518" s="566"/>
      <c r="L518" s="566">
        <v>511</v>
      </c>
      <c r="M518" s="567">
        <v>107</v>
      </c>
      <c r="N518" s="567">
        <v>107</v>
      </c>
      <c r="O518" s="567">
        <v>115</v>
      </c>
    </row>
    <row r="519" spans="1:15" ht="23.25" thickBot="1" x14ac:dyDescent="0.25">
      <c r="A519" s="439" t="s">
        <v>17</v>
      </c>
      <c r="B519" s="620" t="str">
        <f t="shared" si="26"/>
        <v>&gt;</v>
      </c>
      <c r="C519" s="629"/>
      <c r="D519" s="629"/>
      <c r="E519" s="576" t="s">
        <v>2979</v>
      </c>
      <c r="F519" s="576" t="s">
        <v>3838</v>
      </c>
      <c r="G519" s="644" t="s">
        <v>410</v>
      </c>
      <c r="H519" s="645" t="s">
        <v>7</v>
      </c>
      <c r="I519" s="644" t="str">
        <f t="shared" si="25"/>
        <v>AQ_COMPORT_Alc12mPaFair ; AQ_COMPORT_Alc12mPaFair_N</v>
      </c>
      <c r="J519" s="646" t="s">
        <v>390</v>
      </c>
      <c r="K519" s="566"/>
      <c r="L519" s="566">
        <v>512</v>
      </c>
      <c r="M519" s="567">
        <v>107</v>
      </c>
      <c r="N519" s="567">
        <v>107</v>
      </c>
      <c r="O519" s="567">
        <v>115</v>
      </c>
    </row>
    <row r="520" spans="1:15" ht="23.25" thickBot="1" x14ac:dyDescent="0.25">
      <c r="A520" s="439" t="s">
        <v>17</v>
      </c>
      <c r="B520" s="620" t="str">
        <f t="shared" si="26"/>
        <v>&gt;</v>
      </c>
      <c r="C520" s="629"/>
      <c r="D520" s="629"/>
      <c r="E520" s="576" t="s">
        <v>2980</v>
      </c>
      <c r="F520" s="576" t="s">
        <v>3839</v>
      </c>
      <c r="G520" s="644" t="s">
        <v>411</v>
      </c>
      <c r="H520" s="645" t="s">
        <v>7</v>
      </c>
      <c r="I520" s="644" t="str">
        <f t="shared" si="25"/>
        <v>AQ_COMPORT_Alc12mArrBoi ; AQ_COMPORT_Alc12mArrBoi_N</v>
      </c>
      <c r="J520" s="646" t="s">
        <v>390</v>
      </c>
      <c r="K520" s="566"/>
      <c r="L520" s="566">
        <v>513</v>
      </c>
      <c r="M520" s="567">
        <v>107</v>
      </c>
      <c r="N520" s="567">
        <v>107</v>
      </c>
      <c r="O520" s="567">
        <v>115</v>
      </c>
    </row>
    <row r="521" spans="1:15" ht="13.5" thickBot="1" x14ac:dyDescent="0.25">
      <c r="A521" s="439" t="s">
        <v>17</v>
      </c>
      <c r="B521" s="620" t="str">
        <f t="shared" si="26"/>
        <v>&gt;</v>
      </c>
      <c r="C521" s="629"/>
      <c r="D521" s="629"/>
      <c r="E521" s="576" t="s">
        <v>2981</v>
      </c>
      <c r="F521" s="576" t="s">
        <v>3840</v>
      </c>
      <c r="G521" s="644" t="s">
        <v>412</v>
      </c>
      <c r="H521" s="645" t="s">
        <v>7</v>
      </c>
      <c r="I521" s="644" t="str">
        <f t="shared" si="25"/>
        <v>AQ_COMPORT_Alc12mCulpa ; AQ_COMPORT_Alc12mCulpa_N</v>
      </c>
      <c r="J521" s="646" t="s">
        <v>390</v>
      </c>
      <c r="K521" s="566"/>
      <c r="L521" s="566">
        <v>514</v>
      </c>
      <c r="M521" s="567">
        <v>107</v>
      </c>
      <c r="N521" s="567">
        <v>107</v>
      </c>
      <c r="O521" s="567">
        <v>115</v>
      </c>
    </row>
    <row r="522" spans="1:15" ht="23.25" thickBot="1" x14ac:dyDescent="0.25">
      <c r="A522" s="439" t="s">
        <v>17</v>
      </c>
      <c r="B522" s="620" t="str">
        <f t="shared" si="26"/>
        <v>&gt;</v>
      </c>
      <c r="C522" s="629"/>
      <c r="D522" s="629"/>
      <c r="E522" s="576" t="s">
        <v>2982</v>
      </c>
      <c r="F522" s="576" t="s">
        <v>3841</v>
      </c>
      <c r="G522" s="644" t="s">
        <v>413</v>
      </c>
      <c r="H522" s="645" t="s">
        <v>7</v>
      </c>
      <c r="I522" s="644" t="str">
        <f t="shared" si="25"/>
        <v>AQ_COMPORT_Alc12mSouv ; AQ_COMPORT_Alc12mSouv_N</v>
      </c>
      <c r="J522" s="646" t="s">
        <v>390</v>
      </c>
      <c r="K522" s="566"/>
      <c r="L522" s="566">
        <v>515</v>
      </c>
      <c r="M522" s="567">
        <v>107</v>
      </c>
      <c r="N522" s="567">
        <v>107</v>
      </c>
      <c r="O522" s="567">
        <v>115</v>
      </c>
    </row>
    <row r="523" spans="1:15" ht="23.25" thickBot="1" x14ac:dyDescent="0.25">
      <c r="A523" s="439" t="s">
        <v>17</v>
      </c>
      <c r="B523" s="620" t="str">
        <f t="shared" si="26"/>
        <v>&gt;</v>
      </c>
      <c r="C523" s="629"/>
      <c r="D523" s="629"/>
      <c r="E523" s="576" t="s">
        <v>2983</v>
      </c>
      <c r="F523" s="576" t="s">
        <v>3842</v>
      </c>
      <c r="G523" s="644" t="s">
        <v>2846</v>
      </c>
      <c r="H523" s="645" t="s">
        <v>7</v>
      </c>
      <c r="I523" s="644" t="str">
        <f t="shared" si="25"/>
        <v>AQ_COMPORT_Alc12mMatin ; AQ_COMPORT_Alc12mMatin_N</v>
      </c>
      <c r="J523" s="646" t="s">
        <v>390</v>
      </c>
      <c r="K523" s="566"/>
      <c r="L523" s="566">
        <v>516</v>
      </c>
      <c r="M523" s="567">
        <v>107</v>
      </c>
      <c r="N523" s="567">
        <v>107</v>
      </c>
      <c r="O523" s="567">
        <v>115</v>
      </c>
    </row>
    <row r="524" spans="1:15" ht="23.25" thickBot="1" x14ac:dyDescent="0.25">
      <c r="A524" s="80" t="s">
        <v>6</v>
      </c>
      <c r="B524" s="620" t="str">
        <f t="shared" si="26"/>
        <v>►</v>
      </c>
      <c r="C524" s="629"/>
      <c r="D524" s="629"/>
      <c r="E524" s="162" t="s">
        <v>3528</v>
      </c>
      <c r="F524" s="162" t="s">
        <v>3843</v>
      </c>
      <c r="G524" s="630" t="s">
        <v>2847</v>
      </c>
      <c r="H524" s="631" t="s">
        <v>7</v>
      </c>
      <c r="I524" s="630" t="str">
        <f t="shared" si="25"/>
        <v>AQ_COMPORT_Alc12mBless ; AQ_COMPORT_Alc12mBless_N</v>
      </c>
      <c r="J524" s="632" t="s">
        <v>390</v>
      </c>
      <c r="K524" s="649"/>
      <c r="L524" s="649">
        <v>517</v>
      </c>
      <c r="M524" s="634">
        <v>108</v>
      </c>
      <c r="N524" s="635">
        <v>108</v>
      </c>
      <c r="O524" s="660">
        <v>116</v>
      </c>
    </row>
    <row r="525" spans="1:15" ht="13.5" thickBot="1" x14ac:dyDescent="0.25">
      <c r="A525" s="80" t="s">
        <v>17</v>
      </c>
      <c r="B525" s="620" t="str">
        <f t="shared" si="26"/>
        <v>&gt;</v>
      </c>
      <c r="C525" s="647" t="str">
        <f>IF(C524="x","+","")</f>
        <v/>
      </c>
      <c r="D525" s="647" t="str">
        <f>IF(D524="x","+","")</f>
        <v/>
      </c>
      <c r="E525" s="568" t="s">
        <v>3529</v>
      </c>
      <c r="F525" s="584" t="s">
        <v>3844</v>
      </c>
      <c r="G525" s="630" t="s">
        <v>2848</v>
      </c>
      <c r="H525" s="631" t="s">
        <v>7</v>
      </c>
      <c r="I525" s="630" t="str">
        <f t="shared" si="25"/>
        <v>AQ_COMPORT_Alc12mBlessA ; AQ_COMPORT_Alc12mBlessA_N</v>
      </c>
      <c r="J525" s="632" t="s">
        <v>390</v>
      </c>
      <c r="K525" s="563"/>
      <c r="L525" s="563">
        <v>518</v>
      </c>
      <c r="M525" s="634">
        <v>108</v>
      </c>
      <c r="N525" s="635">
        <v>108</v>
      </c>
      <c r="O525" s="660">
        <v>116</v>
      </c>
    </row>
    <row r="526" spans="1:15" ht="23.25" thickBot="1" x14ac:dyDescent="0.25">
      <c r="A526" s="80" t="s">
        <v>6</v>
      </c>
      <c r="B526" s="620" t="str">
        <f t="shared" si="26"/>
        <v>►</v>
      </c>
      <c r="C526" s="629"/>
      <c r="D526" s="629"/>
      <c r="E526" s="162" t="s">
        <v>3530</v>
      </c>
      <c r="F526" s="162" t="s">
        <v>3845</v>
      </c>
      <c r="G526" s="644" t="s">
        <v>2849</v>
      </c>
      <c r="H526" s="645" t="s">
        <v>7</v>
      </c>
      <c r="I526" s="644" t="str">
        <f t="shared" si="25"/>
        <v>AQ_COMPORT_Alc12mCseil ; AQ_COMPORT_Alc12mCseil_N</v>
      </c>
      <c r="J526" s="646" t="s">
        <v>390</v>
      </c>
      <c r="K526" s="566"/>
      <c r="L526" s="566">
        <v>519</v>
      </c>
      <c r="M526" s="567">
        <v>109</v>
      </c>
      <c r="N526" s="567">
        <v>109</v>
      </c>
      <c r="O526" s="567">
        <v>117</v>
      </c>
    </row>
    <row r="527" spans="1:15" ht="13.5" thickBot="1" x14ac:dyDescent="0.25">
      <c r="A527" s="80" t="s">
        <v>17</v>
      </c>
      <c r="B527" s="620" t="str">
        <f t="shared" si="26"/>
        <v>&gt;</v>
      </c>
      <c r="C527" s="647" t="str">
        <f>IF($C$526="x","+","")</f>
        <v/>
      </c>
      <c r="D527" s="647" t="str">
        <f>IF($D$526="x","+","")</f>
        <v/>
      </c>
      <c r="E527" s="568" t="s">
        <v>3531</v>
      </c>
      <c r="F527" s="568" t="s">
        <v>3846</v>
      </c>
      <c r="G527" s="644" t="s">
        <v>2850</v>
      </c>
      <c r="H527" s="645" t="s">
        <v>7</v>
      </c>
      <c r="I527" s="644" t="str">
        <f t="shared" si="25"/>
        <v>AQ_COMPORT_Alc12mCseilA ; AQ_COMPORT_Alc12mCseilA_N</v>
      </c>
      <c r="J527" s="646" t="s">
        <v>390</v>
      </c>
      <c r="K527" s="566"/>
      <c r="L527" s="566">
        <v>520</v>
      </c>
      <c r="M527" s="567">
        <v>109</v>
      </c>
      <c r="N527" s="567">
        <v>109</v>
      </c>
      <c r="O527" s="567">
        <v>117</v>
      </c>
    </row>
    <row r="528" spans="1:15" ht="45.75" thickBot="1" x14ac:dyDescent="0.25">
      <c r="A528" s="80" t="s">
        <v>6</v>
      </c>
      <c r="B528" s="620" t="str">
        <f t="shared" si="26"/>
        <v>►</v>
      </c>
      <c r="C528" s="629"/>
      <c r="D528" s="629"/>
      <c r="E528" s="162" t="s">
        <v>4794</v>
      </c>
      <c r="F528" s="162" t="s">
        <v>4795</v>
      </c>
      <c r="G528" s="644"/>
      <c r="H528" s="645"/>
      <c r="I528" s="644" t="str">
        <f t="shared" si="25"/>
        <v/>
      </c>
      <c r="J528" s="646" t="s">
        <v>390</v>
      </c>
      <c r="K528" s="671"/>
      <c r="L528" s="671">
        <v>521</v>
      </c>
      <c r="M528" s="634">
        <v>110</v>
      </c>
      <c r="N528" s="635">
        <v>110</v>
      </c>
      <c r="O528" s="660">
        <v>118</v>
      </c>
    </row>
    <row r="529" spans="1:15" ht="17.25" thickBot="1" x14ac:dyDescent="0.25">
      <c r="A529" s="80" t="s">
        <v>4800</v>
      </c>
      <c r="B529" s="620" t="str">
        <f t="shared" si="26"/>
        <v>-</v>
      </c>
      <c r="C529" s="647" t="str">
        <f t="shared" ref="C529:C535" si="27">IF($C$528="x","+","")</f>
        <v/>
      </c>
      <c r="D529" s="647" t="str">
        <f t="shared" ref="D529:D535" si="28">IF($D$528="x","+","")</f>
        <v/>
      </c>
      <c r="E529" s="576" t="s">
        <v>414</v>
      </c>
      <c r="F529" s="576" t="s">
        <v>3169</v>
      </c>
      <c r="G529" s="644" t="s">
        <v>2851</v>
      </c>
      <c r="H529" s="645" t="s">
        <v>7</v>
      </c>
      <c r="I529" s="644" t="str">
        <f t="shared" si="25"/>
        <v>AQ_COMPORT_AlcLJAucune ; AQ_COMPORT_AlcVAucune ; AQ_COMPORT_AlcSAucune ; AQ_COMPORT_AlcDAucune ; AQ_COMPORT_AlcLJAucune_N ; AQ_COMPORT_AlcVAucune_N ; AQ_COMPORT_AlcSAucune_N ; AQ_COMPORT_AlcDAucune_N</v>
      </c>
      <c r="J529" s="646" t="s">
        <v>390</v>
      </c>
      <c r="K529" s="671"/>
      <c r="L529" s="671">
        <v>522</v>
      </c>
      <c r="M529" s="634">
        <v>110</v>
      </c>
      <c r="N529" s="635">
        <v>110</v>
      </c>
      <c r="O529" s="660">
        <v>118</v>
      </c>
    </row>
    <row r="530" spans="1:15" ht="17.25" thickBot="1" x14ac:dyDescent="0.25">
      <c r="A530" s="80" t="s">
        <v>4800</v>
      </c>
      <c r="B530" s="620" t="str">
        <f t="shared" si="26"/>
        <v>-</v>
      </c>
      <c r="C530" s="647" t="str">
        <f t="shared" si="27"/>
        <v/>
      </c>
      <c r="D530" s="647" t="str">
        <f t="shared" si="28"/>
        <v/>
      </c>
      <c r="E530" s="576" t="s">
        <v>415</v>
      </c>
      <c r="F530" s="576" t="s">
        <v>3170</v>
      </c>
      <c r="G530" s="644" t="s">
        <v>2852</v>
      </c>
      <c r="H530" s="645" t="s">
        <v>7</v>
      </c>
      <c r="I530" s="644" t="str">
        <f t="shared" si="25"/>
        <v>AQ_COMPORT_AlcLJBierNbV ; AQ_COMPORT_AlcVBierNbV ; AQ_COMPORT_AlcSBierNbV ; AQ_COMPORT_AlcDBierNbV ; AQ_COMPORT_AlcLJBierNbV_N ; AQ_COMPORT_AlcVBierNbV_N ; AQ_COMPORT_AlcSBierNbV_N ; AQ_COMPORT_AlcDBierNbV_N</v>
      </c>
      <c r="J530" s="646" t="s">
        <v>390</v>
      </c>
      <c r="K530" s="671"/>
      <c r="L530" s="671">
        <v>523</v>
      </c>
      <c r="M530" s="634">
        <v>110</v>
      </c>
      <c r="N530" s="635">
        <v>110</v>
      </c>
      <c r="O530" s="660">
        <v>118</v>
      </c>
    </row>
    <row r="531" spans="1:15" ht="17.25" thickBot="1" x14ac:dyDescent="0.25">
      <c r="A531" s="80" t="s">
        <v>4800</v>
      </c>
      <c r="B531" s="620" t="str">
        <f t="shared" si="26"/>
        <v>-</v>
      </c>
      <c r="C531" s="647" t="str">
        <f t="shared" si="27"/>
        <v/>
      </c>
      <c r="D531" s="647" t="str">
        <f t="shared" si="28"/>
        <v/>
      </c>
      <c r="E531" s="576" t="s">
        <v>2984</v>
      </c>
      <c r="F531" s="576" t="s">
        <v>3171</v>
      </c>
      <c r="G531" s="644" t="s">
        <v>2853</v>
      </c>
      <c r="H531" s="645" t="s">
        <v>7</v>
      </c>
      <c r="I531" s="644" t="str">
        <f t="shared" ref="I531:I574" si="29">IF(G531&lt;&gt;"",IF(H531&lt;&gt;"",G531&amp;" ; "&amp;IFERROR(IF(SEARCH(" ; ",G531)&gt;0,SUBSTITUTE(G531," ; ","_N ; ")&amp;"_N"),IFERROR(IF(SEARCH(" ;",G531)&gt;0,SUBSTITUTE(G531," ;","_N  ; ")&amp;"_N"),IFERROR(IF(SEARCH(";",G531)&gt;0,SUBSTITUTE(G531,";","_N  ; ")&amp;"_N"),G531&amp;"_N"))),G531),"")</f>
        <v>AQ_COMPORT_AlcLJVinNbV ; AQ_COMPORT_AlcVVinNbV ; AQ_COMPORT_AlcSVinNbV ; AQ_COMPORT_AlcDVinNbV ; AQ_COMPORT_AlcLJVinNbV_N ; AQ_COMPORT_AlcVVinNbV_N ; AQ_COMPORT_AlcSVinNbV_N ; AQ_COMPORT_AlcDVinNbV_N</v>
      </c>
      <c r="J531" s="646" t="s">
        <v>390</v>
      </c>
      <c r="K531" s="671"/>
      <c r="L531" s="671">
        <v>524</v>
      </c>
      <c r="M531" s="634">
        <v>110</v>
      </c>
      <c r="N531" s="635">
        <v>110</v>
      </c>
      <c r="O531" s="660">
        <v>118</v>
      </c>
    </row>
    <row r="532" spans="1:15" ht="17.25" thickBot="1" x14ac:dyDescent="0.25">
      <c r="A532" s="80" t="s">
        <v>4800</v>
      </c>
      <c r="B532" s="620" t="str">
        <f t="shared" si="26"/>
        <v>-</v>
      </c>
      <c r="C532" s="647" t="str">
        <f t="shared" si="27"/>
        <v/>
      </c>
      <c r="D532" s="647" t="str">
        <f t="shared" si="28"/>
        <v/>
      </c>
      <c r="E532" s="576" t="s">
        <v>2985</v>
      </c>
      <c r="F532" s="576" t="s">
        <v>3172</v>
      </c>
      <c r="G532" s="644" t="s">
        <v>2854</v>
      </c>
      <c r="H532" s="645" t="s">
        <v>7</v>
      </c>
      <c r="I532" s="644" t="str">
        <f t="shared" si="29"/>
        <v>AQ_COMPORT_AlcLJFortNbV ; AQ_COMPORT_AlcVFortNbV ; AQ_COMPORT_AlcSFortNbV ; AQ_COMPORT_AlcDFortNbV ; AQ_COMPORT_AlcLJFortNbV_N ; AQ_COMPORT_AlcVFortNbV_N ; AQ_COMPORT_AlcSFortNbV_N ; AQ_COMPORT_AlcDFortNbV_N</v>
      </c>
      <c r="J532" s="646" t="s">
        <v>390</v>
      </c>
      <c r="K532" s="671"/>
      <c r="L532" s="671">
        <v>525</v>
      </c>
      <c r="M532" s="634">
        <v>110</v>
      </c>
      <c r="N532" s="635">
        <v>110</v>
      </c>
      <c r="O532" s="660">
        <v>118</v>
      </c>
    </row>
    <row r="533" spans="1:15" ht="17.25" thickBot="1" x14ac:dyDescent="0.25">
      <c r="A533" s="80" t="s">
        <v>4800</v>
      </c>
      <c r="B533" s="620" t="str">
        <f t="shared" si="26"/>
        <v>-</v>
      </c>
      <c r="C533" s="647" t="str">
        <f t="shared" si="27"/>
        <v/>
      </c>
      <c r="D533" s="647" t="str">
        <f t="shared" si="28"/>
        <v/>
      </c>
      <c r="E533" s="576" t="s">
        <v>2986</v>
      </c>
      <c r="F533" s="576" t="s">
        <v>3173</v>
      </c>
      <c r="G533" s="644" t="s">
        <v>2855</v>
      </c>
      <c r="H533" s="645" t="s">
        <v>7</v>
      </c>
      <c r="I533" s="644" t="str">
        <f t="shared" si="29"/>
        <v>AQ_COMPORT_AlcLJApeNbV ; AQ_COMPORT_AlcVApeNbV ; AQ_COMPORT_AlcSApeNbV ; AQ_COMPORT_AlcDApeNbV ; AQ_COMPORT_AlcLJApeNbV_N ; AQ_COMPORT_AlcVApeNbV_N ; AQ_COMPORT_AlcSApeNbV_N ; AQ_COMPORT_AlcDApeNbV_N</v>
      </c>
      <c r="J533" s="646" t="s">
        <v>390</v>
      </c>
      <c r="K533" s="671"/>
      <c r="L533" s="671">
        <v>526</v>
      </c>
      <c r="M533" s="634">
        <v>110</v>
      </c>
      <c r="N533" s="635">
        <v>110</v>
      </c>
      <c r="O533" s="660">
        <v>118</v>
      </c>
    </row>
    <row r="534" spans="1:15" ht="17.25" thickBot="1" x14ac:dyDescent="0.25">
      <c r="A534" s="80" t="s">
        <v>4800</v>
      </c>
      <c r="B534" s="620" t="str">
        <f t="shared" si="26"/>
        <v>-</v>
      </c>
      <c r="C534" s="647" t="str">
        <f t="shared" si="27"/>
        <v/>
      </c>
      <c r="D534" s="647" t="str">
        <f t="shared" si="28"/>
        <v/>
      </c>
      <c r="E534" s="576" t="s">
        <v>2987</v>
      </c>
      <c r="F534" s="576" t="s">
        <v>3174</v>
      </c>
      <c r="G534" s="644" t="s">
        <v>2856</v>
      </c>
      <c r="H534" s="645" t="s">
        <v>7</v>
      </c>
      <c r="I534" s="644" t="str">
        <f t="shared" si="29"/>
        <v>AQ_COMPORT_AlcLJPremNbV ; AQ_COMPORT_AlcVPremNbV ; AQ_COMPORT_AlcSPremNbV ; AQ_COMPORT_AlcDPremNbV ; AQ_COMPORT_AlcLJPremNbV_N ; AQ_COMPORT_AlcVPremNbV_N ; AQ_COMPORT_AlcSPremNbV_N ; AQ_COMPORT_AlcDPremNbV_N</v>
      </c>
      <c r="J534" s="646" t="s">
        <v>390</v>
      </c>
      <c r="K534" s="671"/>
      <c r="L534" s="671">
        <v>527</v>
      </c>
      <c r="M534" s="634">
        <v>110</v>
      </c>
      <c r="N534" s="635">
        <v>110</v>
      </c>
      <c r="O534" s="660">
        <v>118</v>
      </c>
    </row>
    <row r="535" spans="1:15" ht="17.25" thickBot="1" x14ac:dyDescent="0.25">
      <c r="A535" s="80" t="s">
        <v>4800</v>
      </c>
      <c r="B535" s="620" t="str">
        <f t="shared" si="26"/>
        <v>-</v>
      </c>
      <c r="C535" s="647" t="str">
        <f t="shared" si="27"/>
        <v/>
      </c>
      <c r="D535" s="647" t="str">
        <f t="shared" si="28"/>
        <v/>
      </c>
      <c r="E535" s="576" t="s">
        <v>2988</v>
      </c>
      <c r="F535" s="576" t="s">
        <v>3175</v>
      </c>
      <c r="G535" s="644" t="s">
        <v>2857</v>
      </c>
      <c r="H535" s="645" t="s">
        <v>7</v>
      </c>
      <c r="I535" s="644" t="str">
        <f t="shared" si="29"/>
        <v>AQ_COMPORT_AlcLJCockNbV ; AQ_COMPORT_AlcVCockNbV ; AQ_COMPORT_AlcSCockNbV ; AQ_COMPORT_AlcDCockNbV ; AQ_COMPORT_AlcLJCockNbV_N ; AQ_COMPORT_AlcVCockNbV_N ; AQ_COMPORT_AlcSCockNbV_N ; AQ_COMPORT_AlcDCockNbV_N</v>
      </c>
      <c r="J535" s="646" t="s">
        <v>390</v>
      </c>
      <c r="K535" s="671"/>
      <c r="L535" s="671">
        <v>528</v>
      </c>
      <c r="M535" s="634">
        <v>110</v>
      </c>
      <c r="N535" s="635">
        <v>110</v>
      </c>
      <c r="O535" s="660">
        <v>118</v>
      </c>
    </row>
    <row r="536" spans="1:15" ht="24.75" thickBot="1" x14ac:dyDescent="0.25">
      <c r="A536" s="80" t="s">
        <v>309</v>
      </c>
      <c r="B536" s="620" t="str">
        <f t="shared" si="26"/>
        <v>!</v>
      </c>
      <c r="C536" s="654"/>
      <c r="D536" s="654"/>
      <c r="E536" s="606" t="s">
        <v>3532</v>
      </c>
      <c r="F536" s="606" t="s">
        <v>3176</v>
      </c>
      <c r="G536" s="644"/>
      <c r="H536" s="645"/>
      <c r="I536" s="644" t="str">
        <f t="shared" si="29"/>
        <v/>
      </c>
      <c r="J536" s="646"/>
      <c r="K536" s="700"/>
      <c r="L536" s="700">
        <v>529</v>
      </c>
      <c r="M536" s="634">
        <v>110</v>
      </c>
      <c r="N536" s="635">
        <v>110</v>
      </c>
      <c r="O536" s="660">
        <v>118</v>
      </c>
    </row>
    <row r="537" spans="1:15" ht="13.5" thickBot="1" x14ac:dyDescent="0.25">
      <c r="A537" s="80" t="s">
        <v>6</v>
      </c>
      <c r="B537" s="620" t="str">
        <f t="shared" si="26"/>
        <v>►</v>
      </c>
      <c r="C537" s="629"/>
      <c r="D537" s="629"/>
      <c r="E537" s="162" t="s">
        <v>4913</v>
      </c>
      <c r="F537" s="162" t="s">
        <v>3847</v>
      </c>
      <c r="G537" s="644" t="s">
        <v>416</v>
      </c>
      <c r="H537" s="645" t="s">
        <v>7</v>
      </c>
      <c r="I537" s="644" t="str">
        <f t="shared" si="29"/>
        <v>AQ_COMPORT_Alc1ereAge ; AQ_COMPORT_Alc1ereAge_N</v>
      </c>
      <c r="J537" s="646" t="s">
        <v>390</v>
      </c>
      <c r="K537" s="566"/>
      <c r="L537" s="566">
        <v>530</v>
      </c>
      <c r="M537" s="567">
        <v>111</v>
      </c>
      <c r="N537" s="567">
        <v>111</v>
      </c>
      <c r="O537" s="567">
        <v>119</v>
      </c>
    </row>
    <row r="538" spans="1:15" ht="13.5" thickBot="1" x14ac:dyDescent="0.25">
      <c r="A538" s="80" t="s">
        <v>6</v>
      </c>
      <c r="B538" s="620" t="str">
        <f t="shared" si="26"/>
        <v>►</v>
      </c>
      <c r="C538" s="629"/>
      <c r="D538" s="629"/>
      <c r="E538" s="162" t="s">
        <v>3533</v>
      </c>
      <c r="F538" s="579" t="s">
        <v>3848</v>
      </c>
      <c r="G538" s="630" t="s">
        <v>2935</v>
      </c>
      <c r="H538" s="631" t="s">
        <v>7</v>
      </c>
      <c r="I538" s="630" t="str">
        <f t="shared" si="29"/>
        <v>AQ_COMPORT_AlcDEjSoul ; AQ_COMPORT_AlcDEjSoul_N</v>
      </c>
      <c r="J538" s="632" t="s">
        <v>390</v>
      </c>
      <c r="K538" s="563"/>
      <c r="L538" s="563">
        <v>531</v>
      </c>
      <c r="M538" s="567">
        <v>112</v>
      </c>
      <c r="N538" s="567">
        <v>112</v>
      </c>
      <c r="O538" s="567">
        <v>120</v>
      </c>
    </row>
    <row r="539" spans="1:15" ht="13.5" thickBot="1" x14ac:dyDescent="0.25">
      <c r="A539" s="80" t="s">
        <v>17</v>
      </c>
      <c r="B539" s="620" t="str">
        <f t="shared" si="26"/>
        <v>&gt;</v>
      </c>
      <c r="C539" s="647" t="str">
        <f>IF(C538="x","+","")</f>
        <v/>
      </c>
      <c r="D539" s="647" t="str">
        <f>IF(D538="x","+","")</f>
        <v/>
      </c>
      <c r="E539" s="607" t="s">
        <v>3534</v>
      </c>
      <c r="F539" s="608" t="s">
        <v>3849</v>
      </c>
      <c r="G539" s="701" t="s">
        <v>2936</v>
      </c>
      <c r="H539" s="702" t="s">
        <v>7</v>
      </c>
      <c r="I539" s="630" t="str">
        <f t="shared" si="29"/>
        <v>AQ_COMPORT_AlcDejSoulAg ; AQ_COMPORT_AlcDejSoulAg_N</v>
      </c>
      <c r="J539" s="632" t="s">
        <v>390</v>
      </c>
      <c r="K539" s="609"/>
      <c r="L539" s="609">
        <v>532</v>
      </c>
      <c r="M539" s="567">
        <v>112</v>
      </c>
      <c r="N539" s="567">
        <v>112</v>
      </c>
      <c r="O539" s="567">
        <v>120</v>
      </c>
    </row>
    <row r="540" spans="1:15" ht="16.5" thickBot="1" x14ac:dyDescent="0.25">
      <c r="A540" s="440" t="s">
        <v>10</v>
      </c>
      <c r="B540" s="620" t="str">
        <f t="shared" si="26"/>
        <v>◄►</v>
      </c>
      <c r="C540" s="621"/>
      <c r="D540" s="621"/>
      <c r="E540" s="419" t="s">
        <v>4887</v>
      </c>
      <c r="F540" s="679" t="s">
        <v>1992</v>
      </c>
      <c r="G540" s="664"/>
      <c r="H540" s="665"/>
      <c r="I540" s="664" t="str">
        <f t="shared" si="29"/>
        <v/>
      </c>
      <c r="J540" s="680"/>
      <c r="K540" s="681"/>
      <c r="L540" s="681">
        <v>533</v>
      </c>
      <c r="M540" s="668"/>
      <c r="N540" s="669"/>
      <c r="O540" s="668"/>
    </row>
    <row r="541" spans="1:15" ht="13.5" thickBot="1" x14ac:dyDescent="0.25">
      <c r="A541" s="80" t="s">
        <v>6</v>
      </c>
      <c r="B541" s="620" t="str">
        <f t="shared" si="26"/>
        <v>►</v>
      </c>
      <c r="C541" s="629"/>
      <c r="D541" s="629"/>
      <c r="E541" s="162" t="s">
        <v>3535</v>
      </c>
      <c r="F541" s="162" t="s">
        <v>3850</v>
      </c>
      <c r="G541" s="630" t="s">
        <v>417</v>
      </c>
      <c r="H541" s="631" t="s">
        <v>7</v>
      </c>
      <c r="I541" s="630" t="str">
        <f t="shared" si="29"/>
        <v>AQ_VIETRAV_Emploi ; AQ_VIETRAV_Emploi_N</v>
      </c>
      <c r="J541" s="632" t="s">
        <v>418</v>
      </c>
      <c r="K541" s="633"/>
      <c r="L541" s="633">
        <v>534</v>
      </c>
      <c r="M541" s="660">
        <v>113</v>
      </c>
      <c r="N541" s="662">
        <v>113</v>
      </c>
      <c r="O541" s="660">
        <v>121</v>
      </c>
    </row>
    <row r="542" spans="1:15" ht="13.5" thickBot="1" x14ac:dyDescent="0.25">
      <c r="A542" s="80" t="s">
        <v>6</v>
      </c>
      <c r="B542" s="620" t="str">
        <f t="shared" si="26"/>
        <v>►</v>
      </c>
      <c r="C542" s="629"/>
      <c r="D542" s="629"/>
      <c r="E542" s="610" t="s">
        <v>4888</v>
      </c>
      <c r="F542" s="610" t="s">
        <v>4889</v>
      </c>
      <c r="G542" s="630" t="s">
        <v>3941</v>
      </c>
      <c r="H542" s="631"/>
      <c r="I542" s="630" t="str">
        <f>IF(G542&lt;&gt;"",IF(H542&lt;&gt;"",G542&amp;" ; "&amp;IFERROR(IF(SEARCH(" ; ",G542)&gt;0,SUBSTITUTE(G542," ; ","_N ; ")&amp;"_N"),IFERROR(IF(SEARCH(" ;",G542)&gt;0,SUBSTITUTE(G542," ;","_N  ; ")&amp;"_N"),IFERROR(IF(SEARCH(";",G542)&gt;0,SUBSTITUTE(G542,";","_N  ; ")&amp;"_N"),G542&amp;"_N"))),G542),"")</f>
        <v>AQ_VIETRAV_ER_ratio_i</v>
      </c>
      <c r="J542" s="632"/>
      <c r="K542" s="563"/>
      <c r="L542" s="563">
        <v>535</v>
      </c>
      <c r="M542" s="564" t="s">
        <v>7</v>
      </c>
      <c r="N542" s="564" t="s">
        <v>7</v>
      </c>
      <c r="O542" s="564" t="s">
        <v>7</v>
      </c>
    </row>
    <row r="543" spans="1:15" ht="79.5" thickBot="1" x14ac:dyDescent="0.25">
      <c r="A543" s="80" t="s">
        <v>6</v>
      </c>
      <c r="B543" s="620" t="str">
        <f t="shared" si="26"/>
        <v>►</v>
      </c>
      <c r="C543" s="629"/>
      <c r="D543" s="629"/>
      <c r="E543" s="162" t="s">
        <v>4798</v>
      </c>
      <c r="F543" s="162" t="s">
        <v>4799</v>
      </c>
      <c r="G543" s="644"/>
      <c r="H543" s="645"/>
      <c r="I543" s="644" t="str">
        <f t="shared" si="29"/>
        <v/>
      </c>
      <c r="J543" s="646"/>
      <c r="K543" s="566"/>
      <c r="L543" s="566">
        <v>536</v>
      </c>
      <c r="M543" s="567">
        <v>114</v>
      </c>
      <c r="N543" s="567">
        <v>114</v>
      </c>
      <c r="O543" s="567">
        <v>122</v>
      </c>
    </row>
    <row r="544" spans="1:15" ht="13.5" thickBot="1" x14ac:dyDescent="0.25">
      <c r="A544" s="80" t="s">
        <v>4800</v>
      </c>
      <c r="B544" s="620" t="str">
        <f t="shared" si="26"/>
        <v>-</v>
      </c>
      <c r="C544" s="647" t="str">
        <f t="shared" ref="C544:C559" si="30">IF($C$543="x","+","")</f>
        <v/>
      </c>
      <c r="D544" s="647" t="str">
        <f t="shared" ref="D544:D559" si="31">IF($D$543="x","+","")</f>
        <v/>
      </c>
      <c r="E544" s="577" t="s">
        <v>2989</v>
      </c>
      <c r="F544" s="576" t="s">
        <v>3851</v>
      </c>
      <c r="G544" s="644" t="s">
        <v>419</v>
      </c>
      <c r="H544" s="645" t="s">
        <v>7</v>
      </c>
      <c r="I544" s="644" t="str">
        <f t="shared" si="29"/>
        <v>AQ_VIETRAV_ConstPresse ; AQ_VIETRAV_ConstPresse_N</v>
      </c>
      <c r="J544" s="646" t="s">
        <v>418</v>
      </c>
      <c r="K544" s="566"/>
      <c r="L544" s="566">
        <v>537</v>
      </c>
      <c r="M544" s="567">
        <v>114</v>
      </c>
      <c r="N544" s="567">
        <v>114</v>
      </c>
      <c r="O544" s="567">
        <v>122</v>
      </c>
    </row>
    <row r="545" spans="1:15" ht="13.5" thickBot="1" x14ac:dyDescent="0.25">
      <c r="A545" s="80" t="s">
        <v>4800</v>
      </c>
      <c r="B545" s="620" t="str">
        <f t="shared" si="26"/>
        <v>-</v>
      </c>
      <c r="C545" s="647" t="str">
        <f t="shared" si="30"/>
        <v/>
      </c>
      <c r="D545" s="647" t="str">
        <f t="shared" si="31"/>
        <v/>
      </c>
      <c r="E545" s="576" t="s">
        <v>2990</v>
      </c>
      <c r="F545" s="576" t="s">
        <v>3852</v>
      </c>
      <c r="G545" s="644" t="s">
        <v>420</v>
      </c>
      <c r="H545" s="645" t="s">
        <v>7</v>
      </c>
      <c r="I545" s="644" t="str">
        <f t="shared" si="29"/>
        <v>AQ_VIETRAV_FreqInterro ; AQ_VIETRAV_FreqInterro_N</v>
      </c>
      <c r="J545" s="646" t="s">
        <v>418</v>
      </c>
      <c r="K545" s="566"/>
      <c r="L545" s="566">
        <v>538</v>
      </c>
      <c r="M545" s="567">
        <v>114</v>
      </c>
      <c r="N545" s="567">
        <v>114</v>
      </c>
      <c r="O545" s="567">
        <v>122</v>
      </c>
    </row>
    <row r="546" spans="1:15" ht="13.5" thickBot="1" x14ac:dyDescent="0.25">
      <c r="A546" s="80" t="s">
        <v>4800</v>
      </c>
      <c r="B546" s="620" t="str">
        <f t="shared" si="26"/>
        <v>-</v>
      </c>
      <c r="C546" s="647" t="str">
        <f t="shared" si="30"/>
        <v/>
      </c>
      <c r="D546" s="647" t="str">
        <f t="shared" si="31"/>
        <v/>
      </c>
      <c r="E546" s="576" t="s">
        <v>2991</v>
      </c>
      <c r="F546" s="576" t="s">
        <v>3853</v>
      </c>
      <c r="G546" s="644" t="s">
        <v>421</v>
      </c>
      <c r="H546" s="645" t="s">
        <v>7</v>
      </c>
      <c r="I546" s="644" t="str">
        <f t="shared" si="29"/>
        <v>AQ_VIETRAV_PlusExigeant ; AQ_VIETRAV_PlusExigeant_N</v>
      </c>
      <c r="J546" s="646" t="s">
        <v>418</v>
      </c>
      <c r="K546" s="566"/>
      <c r="L546" s="566">
        <v>539</v>
      </c>
      <c r="M546" s="567">
        <v>114</v>
      </c>
      <c r="N546" s="567">
        <v>114</v>
      </c>
      <c r="O546" s="567">
        <v>122</v>
      </c>
    </row>
    <row r="547" spans="1:15" ht="13.5" thickBot="1" x14ac:dyDescent="0.25">
      <c r="A547" s="80" t="s">
        <v>4800</v>
      </c>
      <c r="B547" s="620" t="str">
        <f t="shared" si="26"/>
        <v>-</v>
      </c>
      <c r="C547" s="647" t="str">
        <f t="shared" si="30"/>
        <v/>
      </c>
      <c r="D547" s="647" t="str">
        <f t="shared" si="31"/>
        <v/>
      </c>
      <c r="E547" s="576" t="s">
        <v>2992</v>
      </c>
      <c r="F547" s="576" t="s">
        <v>3854</v>
      </c>
      <c r="G547" s="644" t="s">
        <v>422</v>
      </c>
      <c r="H547" s="645" t="s">
        <v>7</v>
      </c>
      <c r="I547" s="644" t="str">
        <f t="shared" si="29"/>
        <v>AQ_VIETRAV_RecRespSup ; AQ_VIETRAV_RecRespSup_N</v>
      </c>
      <c r="J547" s="646" t="s">
        <v>418</v>
      </c>
      <c r="K547" s="566"/>
      <c r="L547" s="566">
        <v>540</v>
      </c>
      <c r="M547" s="567">
        <v>114</v>
      </c>
      <c r="N547" s="567">
        <v>114</v>
      </c>
      <c r="O547" s="567">
        <v>122</v>
      </c>
    </row>
    <row r="548" spans="1:15" ht="13.5" thickBot="1" x14ac:dyDescent="0.25">
      <c r="A548" s="80" t="s">
        <v>4800</v>
      </c>
      <c r="B548" s="620" t="str">
        <f t="shared" si="26"/>
        <v>-</v>
      </c>
      <c r="C548" s="647" t="str">
        <f t="shared" si="30"/>
        <v/>
      </c>
      <c r="D548" s="647" t="str">
        <f t="shared" si="31"/>
        <v/>
      </c>
      <c r="E548" s="576" t="s">
        <v>2993</v>
      </c>
      <c r="F548" s="576" t="s">
        <v>3855</v>
      </c>
      <c r="G548" s="644" t="s">
        <v>423</v>
      </c>
      <c r="H548" s="645" t="s">
        <v>7</v>
      </c>
      <c r="I548" s="644" t="str">
        <f t="shared" si="29"/>
        <v>AQ_VIETRAV_PersPromFaib ; AQ_VIETRAV_PersPromFaib_N</v>
      </c>
      <c r="J548" s="646" t="s">
        <v>418</v>
      </c>
      <c r="K548" s="566"/>
      <c r="L548" s="566">
        <v>541</v>
      </c>
      <c r="M548" s="567">
        <v>114</v>
      </c>
      <c r="N548" s="567">
        <v>114</v>
      </c>
      <c r="O548" s="567">
        <v>122</v>
      </c>
    </row>
    <row r="549" spans="1:15" ht="13.5" thickBot="1" x14ac:dyDescent="0.25">
      <c r="A549" s="80" t="s">
        <v>4800</v>
      </c>
      <c r="B549" s="620" t="str">
        <f t="shared" si="26"/>
        <v>-</v>
      </c>
      <c r="C549" s="647" t="str">
        <f t="shared" si="30"/>
        <v/>
      </c>
      <c r="D549" s="647" t="str">
        <f t="shared" si="31"/>
        <v/>
      </c>
      <c r="E549" s="576" t="s">
        <v>2994</v>
      </c>
      <c r="F549" s="576" t="s">
        <v>3856</v>
      </c>
      <c r="G549" s="644" t="s">
        <v>424</v>
      </c>
      <c r="H549" s="645" t="s">
        <v>7</v>
      </c>
      <c r="I549" s="644" t="str">
        <f t="shared" si="29"/>
        <v>AQ_VIETRAV_ChgtIndesir ; AQ_VIETRAV_ChgtIndesir_N</v>
      </c>
      <c r="J549" s="646" t="s">
        <v>418</v>
      </c>
      <c r="K549" s="566"/>
      <c r="L549" s="566">
        <v>542</v>
      </c>
      <c r="M549" s="567">
        <v>114</v>
      </c>
      <c r="N549" s="567">
        <v>114</v>
      </c>
      <c r="O549" s="567">
        <v>122</v>
      </c>
    </row>
    <row r="550" spans="1:15" ht="13.5" thickBot="1" x14ac:dyDescent="0.25">
      <c r="A550" s="80" t="s">
        <v>4800</v>
      </c>
      <c r="B550" s="620" t="str">
        <f t="shared" si="26"/>
        <v>-</v>
      </c>
      <c r="C550" s="647" t="str">
        <f t="shared" si="30"/>
        <v/>
      </c>
      <c r="D550" s="647" t="str">
        <f t="shared" si="31"/>
        <v/>
      </c>
      <c r="E550" s="576" t="s">
        <v>2995</v>
      </c>
      <c r="F550" s="576" t="s">
        <v>3857</v>
      </c>
      <c r="G550" s="644" t="s">
        <v>425</v>
      </c>
      <c r="H550" s="645" t="s">
        <v>7</v>
      </c>
      <c r="I550" s="644" t="str">
        <f t="shared" si="29"/>
        <v>AQ_VIETRAV_SecEmpMen ; AQ_VIETRAV_SecEmpMen_N</v>
      </c>
      <c r="J550" s="646" t="s">
        <v>418</v>
      </c>
      <c r="K550" s="566"/>
      <c r="L550" s="566">
        <v>543</v>
      </c>
      <c r="M550" s="567">
        <v>114</v>
      </c>
      <c r="N550" s="567">
        <v>114</v>
      </c>
      <c r="O550" s="567">
        <v>122</v>
      </c>
    </row>
    <row r="551" spans="1:15" ht="13.5" thickBot="1" x14ac:dyDescent="0.25">
      <c r="A551" s="80" t="s">
        <v>4800</v>
      </c>
      <c r="B551" s="620" t="str">
        <f t="shared" si="26"/>
        <v>-</v>
      </c>
      <c r="C551" s="647" t="str">
        <f t="shared" si="30"/>
        <v/>
      </c>
      <c r="D551" s="647" t="str">
        <f t="shared" si="31"/>
        <v/>
      </c>
      <c r="E551" s="576" t="s">
        <v>2996</v>
      </c>
      <c r="F551" s="576" t="s">
        <v>3858</v>
      </c>
      <c r="G551" s="644" t="s">
        <v>426</v>
      </c>
      <c r="H551" s="645" t="s">
        <v>7</v>
      </c>
      <c r="I551" s="644" t="str">
        <f t="shared" si="29"/>
        <v>AQ_VIETRAV_EstimeMerit ; AQ_VIETRAV_EstimeMerit_N</v>
      </c>
      <c r="J551" s="646" t="s">
        <v>418</v>
      </c>
      <c r="K551" s="566"/>
      <c r="L551" s="566">
        <v>544</v>
      </c>
      <c r="M551" s="567">
        <v>114</v>
      </c>
      <c r="N551" s="567">
        <v>114</v>
      </c>
      <c r="O551" s="567">
        <v>122</v>
      </c>
    </row>
    <row r="552" spans="1:15" ht="13.5" thickBot="1" x14ac:dyDescent="0.25">
      <c r="A552" s="80" t="s">
        <v>4800</v>
      </c>
      <c r="B552" s="620" t="str">
        <f t="shared" si="26"/>
        <v>-</v>
      </c>
      <c r="C552" s="647" t="str">
        <f t="shared" si="30"/>
        <v/>
      </c>
      <c r="D552" s="647" t="str">
        <f t="shared" si="31"/>
        <v/>
      </c>
      <c r="E552" s="576" t="s">
        <v>2997</v>
      </c>
      <c r="F552" s="576" t="s">
        <v>3859</v>
      </c>
      <c r="G552" s="644" t="s">
        <v>427</v>
      </c>
      <c r="H552" s="645" t="s">
        <v>7</v>
      </c>
      <c r="I552" s="644" t="str">
        <f t="shared" si="29"/>
        <v>AQ_VIETRAV_PersPromSat ; AQ_VIETRAV_PersPromSat_N</v>
      </c>
      <c r="J552" s="646" t="s">
        <v>418</v>
      </c>
      <c r="K552" s="566"/>
      <c r="L552" s="566">
        <v>545</v>
      </c>
      <c r="M552" s="567">
        <v>114</v>
      </c>
      <c r="N552" s="567">
        <v>114</v>
      </c>
      <c r="O552" s="567">
        <v>122</v>
      </c>
    </row>
    <row r="553" spans="1:15" ht="13.5" thickBot="1" x14ac:dyDescent="0.25">
      <c r="A553" s="80" t="s">
        <v>4800</v>
      </c>
      <c r="B553" s="620" t="str">
        <f t="shared" si="26"/>
        <v>-</v>
      </c>
      <c r="C553" s="647" t="str">
        <f t="shared" si="30"/>
        <v/>
      </c>
      <c r="D553" s="647" t="str">
        <f t="shared" si="31"/>
        <v/>
      </c>
      <c r="E553" s="576" t="s">
        <v>2998</v>
      </c>
      <c r="F553" s="576" t="s">
        <v>3860</v>
      </c>
      <c r="G553" s="644" t="s">
        <v>428</v>
      </c>
      <c r="H553" s="645" t="s">
        <v>7</v>
      </c>
      <c r="I553" s="644" t="str">
        <f t="shared" si="29"/>
        <v>AQ_VIETRAV_SalaireSat ; AQ_VIETRAV_SalaireSat_N</v>
      </c>
      <c r="J553" s="646" t="s">
        <v>418</v>
      </c>
      <c r="K553" s="566"/>
      <c r="L553" s="566">
        <v>546</v>
      </c>
      <c r="M553" s="567">
        <v>114</v>
      </c>
      <c r="N553" s="567">
        <v>114</v>
      </c>
      <c r="O553" s="567">
        <v>122</v>
      </c>
    </row>
    <row r="554" spans="1:15" ht="13.5" thickBot="1" x14ac:dyDescent="0.25">
      <c r="A554" s="80" t="s">
        <v>4800</v>
      </c>
      <c r="B554" s="620" t="str">
        <f t="shared" si="26"/>
        <v>-</v>
      </c>
      <c r="C554" s="647" t="str">
        <f t="shared" si="30"/>
        <v/>
      </c>
      <c r="D554" s="647" t="str">
        <f t="shared" si="31"/>
        <v/>
      </c>
      <c r="E554" s="576" t="s">
        <v>2999</v>
      </c>
      <c r="F554" s="576" t="s">
        <v>3861</v>
      </c>
      <c r="G554" s="644" t="s">
        <v>2858</v>
      </c>
      <c r="H554" s="645" t="s">
        <v>7</v>
      </c>
      <c r="I554" s="644" t="str">
        <f t="shared" si="29"/>
        <v>AQ_VIETRAV_FreqPresse ; AQ_VIETRAV_FreqPresse_N</v>
      </c>
      <c r="J554" s="646" t="s">
        <v>418</v>
      </c>
      <c r="K554" s="566"/>
      <c r="L554" s="566">
        <v>547</v>
      </c>
      <c r="M554" s="567">
        <v>114</v>
      </c>
      <c r="N554" s="567">
        <v>114</v>
      </c>
      <c r="O554" s="567">
        <v>122</v>
      </c>
    </row>
    <row r="555" spans="1:15" ht="13.5" thickBot="1" x14ac:dyDescent="0.25">
      <c r="A555" s="80" t="s">
        <v>4800</v>
      </c>
      <c r="B555" s="620" t="str">
        <f t="shared" si="26"/>
        <v>-</v>
      </c>
      <c r="C555" s="647" t="str">
        <f t="shared" si="30"/>
        <v/>
      </c>
      <c r="D555" s="647" t="str">
        <f t="shared" si="31"/>
        <v/>
      </c>
      <c r="E555" s="576" t="s">
        <v>3000</v>
      </c>
      <c r="F555" s="576" t="s">
        <v>3862</v>
      </c>
      <c r="G555" s="644" t="s">
        <v>429</v>
      </c>
      <c r="H555" s="645" t="s">
        <v>7</v>
      </c>
      <c r="I555" s="644" t="str">
        <f t="shared" si="29"/>
        <v>AQ_VIETRAV_PensTravMat ; AQ_VIETRAV_PensTravMat_N</v>
      </c>
      <c r="J555" s="646" t="s">
        <v>418</v>
      </c>
      <c r="K555" s="566"/>
      <c r="L555" s="566">
        <v>548</v>
      </c>
      <c r="M555" s="567">
        <v>114</v>
      </c>
      <c r="N555" s="567">
        <v>114</v>
      </c>
      <c r="O555" s="567">
        <v>122</v>
      </c>
    </row>
    <row r="556" spans="1:15" ht="23.25" thickBot="1" x14ac:dyDescent="0.25">
      <c r="A556" s="80" t="s">
        <v>4800</v>
      </c>
      <c r="B556" s="620" t="str">
        <f t="shared" si="26"/>
        <v>-</v>
      </c>
      <c r="C556" s="647" t="str">
        <f t="shared" si="30"/>
        <v/>
      </c>
      <c r="D556" s="647" t="str">
        <f t="shared" si="31"/>
        <v/>
      </c>
      <c r="E556" s="576" t="s">
        <v>3001</v>
      </c>
      <c r="F556" s="576" t="s">
        <v>3863</v>
      </c>
      <c r="G556" s="644" t="s">
        <v>430</v>
      </c>
      <c r="H556" s="645" t="s">
        <v>7</v>
      </c>
      <c r="I556" s="644" t="str">
        <f t="shared" si="29"/>
        <v>AQ_VIETRAV_Decontracte ; AQ_VIETRAV_Decontracte_N</v>
      </c>
      <c r="J556" s="646" t="s">
        <v>418</v>
      </c>
      <c r="K556" s="566"/>
      <c r="L556" s="566">
        <v>549</v>
      </c>
      <c r="M556" s="567">
        <v>114</v>
      </c>
      <c r="N556" s="567">
        <v>114</v>
      </c>
      <c r="O556" s="567">
        <v>122</v>
      </c>
    </row>
    <row r="557" spans="1:15" ht="13.5" thickBot="1" x14ac:dyDescent="0.25">
      <c r="A557" s="80" t="s">
        <v>4800</v>
      </c>
      <c r="B557" s="620" t="str">
        <f t="shared" si="26"/>
        <v>-</v>
      </c>
      <c r="C557" s="647" t="str">
        <f t="shared" si="30"/>
        <v/>
      </c>
      <c r="D557" s="647" t="str">
        <f t="shared" si="31"/>
        <v/>
      </c>
      <c r="E557" s="576" t="s">
        <v>3002</v>
      </c>
      <c r="F557" s="576" t="s">
        <v>3864</v>
      </c>
      <c r="G557" s="644" t="s">
        <v>431</v>
      </c>
      <c r="H557" s="645" t="s">
        <v>7</v>
      </c>
      <c r="I557" s="644" t="str">
        <f t="shared" si="29"/>
        <v>AQ_VIETRAV_SacrTrav ; AQ_VIETRAV_SacrTrav_N</v>
      </c>
      <c r="J557" s="646" t="s">
        <v>418</v>
      </c>
      <c r="K557" s="566"/>
      <c r="L557" s="566">
        <v>550</v>
      </c>
      <c r="M557" s="567">
        <v>114</v>
      </c>
      <c r="N557" s="567">
        <v>114</v>
      </c>
      <c r="O557" s="567">
        <v>122</v>
      </c>
    </row>
    <row r="558" spans="1:15" ht="13.5" thickBot="1" x14ac:dyDescent="0.25">
      <c r="A558" s="80" t="s">
        <v>4800</v>
      </c>
      <c r="B558" s="620" t="str">
        <f t="shared" si="26"/>
        <v>-</v>
      </c>
      <c r="C558" s="647" t="str">
        <f t="shared" si="30"/>
        <v/>
      </c>
      <c r="D558" s="647" t="str">
        <f t="shared" si="31"/>
        <v/>
      </c>
      <c r="E558" s="576" t="s">
        <v>3003</v>
      </c>
      <c r="F558" s="576" t="s">
        <v>3865</v>
      </c>
      <c r="G558" s="644" t="s">
        <v>432</v>
      </c>
      <c r="H558" s="645" t="s">
        <v>7</v>
      </c>
      <c r="I558" s="644" t="str">
        <f t="shared" si="29"/>
        <v>AQ_VIETRAV_TravCouch ; AQ_VIETRAV_TravCouch_N</v>
      </c>
      <c r="J558" s="646" t="s">
        <v>418</v>
      </c>
      <c r="K558" s="566"/>
      <c r="L558" s="566">
        <v>551</v>
      </c>
      <c r="M558" s="567">
        <v>114</v>
      </c>
      <c r="N558" s="567">
        <v>114</v>
      </c>
      <c r="O558" s="567">
        <v>122</v>
      </c>
    </row>
    <row r="559" spans="1:15" ht="23.25" thickBot="1" x14ac:dyDescent="0.25">
      <c r="A559" s="80" t="s">
        <v>4800</v>
      </c>
      <c r="B559" s="620" t="str">
        <f t="shared" si="26"/>
        <v>-</v>
      </c>
      <c r="C559" s="647" t="str">
        <f t="shared" si="30"/>
        <v/>
      </c>
      <c r="D559" s="647" t="str">
        <f t="shared" si="31"/>
        <v/>
      </c>
      <c r="E559" s="576" t="s">
        <v>3004</v>
      </c>
      <c r="F559" s="576" t="s">
        <v>3866</v>
      </c>
      <c r="G559" s="644" t="s">
        <v>433</v>
      </c>
      <c r="H559" s="645" t="s">
        <v>7</v>
      </c>
      <c r="I559" s="644" t="str">
        <f t="shared" si="29"/>
        <v>AQ_VIETRAV_RepSomDiff ; AQ_VIETRAV_RepSomDiff_N</v>
      </c>
      <c r="J559" s="646" t="s">
        <v>418</v>
      </c>
      <c r="K559" s="566"/>
      <c r="L559" s="566">
        <v>552</v>
      </c>
      <c r="M559" s="567">
        <v>114</v>
      </c>
      <c r="N559" s="567">
        <v>114</v>
      </c>
      <c r="O559" s="567">
        <v>122</v>
      </c>
    </row>
    <row r="560" spans="1:15" customFormat="1" ht="13.5" hidden="1" thickBot="1" x14ac:dyDescent="0.25">
      <c r="A560" s="80" t="s">
        <v>6</v>
      </c>
      <c r="B560" s="468" t="str">
        <f t="shared" si="26"/>
        <v>►</v>
      </c>
      <c r="C560" s="420" t="s">
        <v>4896</v>
      </c>
      <c r="D560" s="420" t="s">
        <v>4896</v>
      </c>
      <c r="E560" s="156" t="s">
        <v>3536</v>
      </c>
      <c r="F560" s="112" t="s">
        <v>3867</v>
      </c>
      <c r="G560" s="113" t="s">
        <v>417</v>
      </c>
      <c r="H560" s="114" t="s">
        <v>7</v>
      </c>
      <c r="I560" s="113" t="str">
        <f t="shared" si="29"/>
        <v>AQ_VIETRAV_Emploi ; AQ_VIETRAV_Emploi_N</v>
      </c>
      <c r="J560" s="115" t="s">
        <v>418</v>
      </c>
      <c r="K560" s="116" t="s">
        <v>7</v>
      </c>
      <c r="L560" s="116">
        <v>553</v>
      </c>
      <c r="M560" s="185"/>
      <c r="N560" s="200"/>
      <c r="O560" s="185"/>
    </row>
    <row r="561" spans="1:15" customFormat="1" ht="34.5" hidden="1" thickBot="1" x14ac:dyDescent="0.25">
      <c r="A561" s="83" t="s">
        <v>309</v>
      </c>
      <c r="B561" s="468" t="str">
        <f t="shared" si="26"/>
        <v>!</v>
      </c>
      <c r="C561" s="426" t="s">
        <v>4896</v>
      </c>
      <c r="D561" s="426" t="s">
        <v>4896</v>
      </c>
      <c r="E561" s="172" t="s">
        <v>434</v>
      </c>
      <c r="F561" s="153" t="s">
        <v>3177</v>
      </c>
      <c r="G561" s="113"/>
      <c r="H561" s="114"/>
      <c r="I561" s="113" t="str">
        <f t="shared" si="29"/>
        <v/>
      </c>
      <c r="J561" s="115"/>
      <c r="K561" s="140" t="s">
        <v>7</v>
      </c>
      <c r="L561" s="140">
        <v>554</v>
      </c>
      <c r="M561" s="199"/>
      <c r="N561" s="200"/>
      <c r="O561" s="199"/>
    </row>
    <row r="562" spans="1:15" customFormat="1" ht="34.5" hidden="1" thickBot="1" x14ac:dyDescent="0.25">
      <c r="A562" s="80" t="s">
        <v>6</v>
      </c>
      <c r="B562" s="468" t="str">
        <f t="shared" si="26"/>
        <v>►</v>
      </c>
      <c r="C562" s="420" t="s">
        <v>4896</v>
      </c>
      <c r="D562" s="420" t="s">
        <v>4896</v>
      </c>
      <c r="E562" s="158" t="s">
        <v>3537</v>
      </c>
      <c r="F562" s="102" t="s">
        <v>3868</v>
      </c>
      <c r="G562" s="146" t="s">
        <v>435</v>
      </c>
      <c r="H562" s="147"/>
      <c r="I562" s="146" t="str">
        <f t="shared" si="29"/>
        <v>AQ_VIETRAV_Presse</v>
      </c>
      <c r="J562" s="148" t="s">
        <v>418</v>
      </c>
      <c r="K562" s="125" t="s">
        <v>7</v>
      </c>
      <c r="L562" s="125">
        <v>555</v>
      </c>
      <c r="M562" s="204"/>
      <c r="N562" s="205"/>
      <c r="O562" s="204"/>
    </row>
    <row r="563" spans="1:15" customFormat="1" ht="34.5" hidden="1" thickBot="1" x14ac:dyDescent="0.25">
      <c r="A563" s="80" t="s">
        <v>6</v>
      </c>
      <c r="B563" s="468" t="str">
        <f t="shared" si="26"/>
        <v>►</v>
      </c>
      <c r="C563" s="420" t="s">
        <v>4896</v>
      </c>
      <c r="D563" s="420" t="s">
        <v>4896</v>
      </c>
      <c r="E563" s="158" t="s">
        <v>3538</v>
      </c>
      <c r="F563" s="102" t="s">
        <v>3869</v>
      </c>
      <c r="G563" s="146" t="s">
        <v>436</v>
      </c>
      <c r="H563" s="147"/>
      <c r="I563" s="146" t="str">
        <f t="shared" si="29"/>
        <v>AQ_VIETRAV_Interro</v>
      </c>
      <c r="J563" s="148" t="s">
        <v>418</v>
      </c>
      <c r="K563" s="125" t="s">
        <v>7</v>
      </c>
      <c r="L563" s="125">
        <v>556</v>
      </c>
      <c r="M563" s="204"/>
      <c r="N563" s="205"/>
      <c r="O563" s="204"/>
    </row>
    <row r="564" spans="1:15" customFormat="1" ht="34.5" hidden="1" thickBot="1" x14ac:dyDescent="0.25">
      <c r="A564" s="80" t="s">
        <v>6</v>
      </c>
      <c r="B564" s="468" t="str">
        <f t="shared" si="26"/>
        <v>►</v>
      </c>
      <c r="C564" s="420" t="s">
        <v>4896</v>
      </c>
      <c r="D564" s="420" t="s">
        <v>4896</v>
      </c>
      <c r="E564" s="158" t="s">
        <v>3539</v>
      </c>
      <c r="F564" s="102" t="s">
        <v>3870</v>
      </c>
      <c r="G564" s="146" t="s">
        <v>437</v>
      </c>
      <c r="H564" s="147"/>
      <c r="I564" s="146" t="str">
        <f t="shared" si="29"/>
        <v>AQ_VIETRAV_Exige</v>
      </c>
      <c r="J564" s="148" t="s">
        <v>418</v>
      </c>
      <c r="K564" s="125" t="s">
        <v>7</v>
      </c>
      <c r="L564" s="125">
        <v>557</v>
      </c>
      <c r="M564" s="204"/>
      <c r="N564" s="205"/>
      <c r="O564" s="204"/>
    </row>
    <row r="565" spans="1:15" customFormat="1" ht="34.5" hidden="1" thickBot="1" x14ac:dyDescent="0.25">
      <c r="A565" s="80" t="s">
        <v>6</v>
      </c>
      <c r="B565" s="468" t="str">
        <f t="shared" si="26"/>
        <v>►</v>
      </c>
      <c r="C565" s="420" t="s">
        <v>4896</v>
      </c>
      <c r="D565" s="420" t="s">
        <v>4896</v>
      </c>
      <c r="E565" s="158" t="s">
        <v>3540</v>
      </c>
      <c r="F565" s="102" t="s">
        <v>3871</v>
      </c>
      <c r="G565" s="146" t="s">
        <v>438</v>
      </c>
      <c r="H565" s="147"/>
      <c r="I565" s="146" t="str">
        <f t="shared" si="29"/>
        <v>AQ_VIETRAV_Respect</v>
      </c>
      <c r="J565" s="148" t="s">
        <v>418</v>
      </c>
      <c r="K565" s="125" t="s">
        <v>7</v>
      </c>
      <c r="L565" s="125">
        <v>558</v>
      </c>
      <c r="M565" s="204"/>
      <c r="N565" s="205"/>
      <c r="O565" s="204"/>
    </row>
    <row r="566" spans="1:15" customFormat="1" ht="34.5" hidden="1" thickBot="1" x14ac:dyDescent="0.25">
      <c r="A566" s="80" t="s">
        <v>6</v>
      </c>
      <c r="B566" s="468" t="str">
        <f t="shared" si="26"/>
        <v>►</v>
      </c>
      <c r="C566" s="420" t="s">
        <v>4896</v>
      </c>
      <c r="D566" s="420" t="s">
        <v>4896</v>
      </c>
      <c r="E566" s="158" t="s">
        <v>3541</v>
      </c>
      <c r="F566" s="102" t="s">
        <v>3872</v>
      </c>
      <c r="G566" s="146" t="s">
        <v>439</v>
      </c>
      <c r="H566" s="147"/>
      <c r="I566" s="146" t="str">
        <f t="shared" si="29"/>
        <v>AQ_VIETRAV_PerspFaib</v>
      </c>
      <c r="J566" s="148" t="s">
        <v>418</v>
      </c>
      <c r="K566" s="125" t="s">
        <v>7</v>
      </c>
      <c r="L566" s="125">
        <v>559</v>
      </c>
      <c r="M566" s="204"/>
      <c r="N566" s="205"/>
      <c r="O566" s="204"/>
    </row>
    <row r="567" spans="1:15" customFormat="1" ht="34.5" hidden="1" thickBot="1" x14ac:dyDescent="0.25">
      <c r="A567" s="80" t="s">
        <v>6</v>
      </c>
      <c r="B567" s="468" t="str">
        <f t="shared" si="26"/>
        <v>►</v>
      </c>
      <c r="C567" s="420" t="s">
        <v>4896</v>
      </c>
      <c r="D567" s="420" t="s">
        <v>4896</v>
      </c>
      <c r="E567" s="158" t="s">
        <v>3542</v>
      </c>
      <c r="F567" s="102" t="s">
        <v>3873</v>
      </c>
      <c r="G567" s="146" t="s">
        <v>440</v>
      </c>
      <c r="H567" s="147"/>
      <c r="I567" s="146" t="str">
        <f t="shared" si="29"/>
        <v>AQ_VIETRAV_MauvChgt</v>
      </c>
      <c r="J567" s="148" t="s">
        <v>418</v>
      </c>
      <c r="K567" s="125" t="s">
        <v>7</v>
      </c>
      <c r="L567" s="125">
        <v>560</v>
      </c>
      <c r="M567" s="204"/>
      <c r="N567" s="205"/>
      <c r="O567" s="204"/>
    </row>
    <row r="568" spans="1:15" customFormat="1" ht="34.5" hidden="1" thickBot="1" x14ac:dyDescent="0.25">
      <c r="A568" s="80" t="s">
        <v>6</v>
      </c>
      <c r="B568" s="468" t="str">
        <f t="shared" si="26"/>
        <v>►</v>
      </c>
      <c r="C568" s="420" t="s">
        <v>4896</v>
      </c>
      <c r="D568" s="420" t="s">
        <v>4896</v>
      </c>
      <c r="E568" s="158" t="s">
        <v>3543</v>
      </c>
      <c r="F568" s="102" t="s">
        <v>3874</v>
      </c>
      <c r="G568" s="146" t="s">
        <v>441</v>
      </c>
      <c r="H568" s="147"/>
      <c r="I568" s="146" t="str">
        <f t="shared" si="29"/>
        <v>AQ_VIETRAV_EmplMenac</v>
      </c>
      <c r="J568" s="148" t="s">
        <v>418</v>
      </c>
      <c r="K568" s="125" t="s">
        <v>7</v>
      </c>
      <c r="L568" s="125">
        <v>561</v>
      </c>
      <c r="M568" s="204"/>
      <c r="N568" s="205"/>
      <c r="O568" s="204"/>
    </row>
    <row r="569" spans="1:15" customFormat="1" ht="34.5" hidden="1" thickBot="1" x14ac:dyDescent="0.25">
      <c r="A569" s="80" t="s">
        <v>6</v>
      </c>
      <c r="B569" s="468" t="str">
        <f t="shared" si="26"/>
        <v>►</v>
      </c>
      <c r="C569" s="420" t="s">
        <v>4896</v>
      </c>
      <c r="D569" s="420" t="s">
        <v>4896</v>
      </c>
      <c r="E569" s="158" t="s">
        <v>3544</v>
      </c>
      <c r="F569" s="102" t="s">
        <v>3875</v>
      </c>
      <c r="G569" s="146" t="s">
        <v>442</v>
      </c>
      <c r="H569" s="147"/>
      <c r="I569" s="146" t="str">
        <f t="shared" si="29"/>
        <v>AQ_VIETRAV_BonEstime</v>
      </c>
      <c r="J569" s="148" t="s">
        <v>418</v>
      </c>
      <c r="K569" s="125" t="s">
        <v>7</v>
      </c>
      <c r="L569" s="125">
        <v>562</v>
      </c>
      <c r="M569" s="204"/>
      <c r="N569" s="205"/>
      <c r="O569" s="204"/>
    </row>
    <row r="570" spans="1:15" customFormat="1" ht="34.5" hidden="1" thickBot="1" x14ac:dyDescent="0.25">
      <c r="A570" s="80" t="s">
        <v>6</v>
      </c>
      <c r="B570" s="468" t="str">
        <f t="shared" si="26"/>
        <v>►</v>
      </c>
      <c r="C570" s="420" t="s">
        <v>4896</v>
      </c>
      <c r="D570" s="420" t="s">
        <v>4896</v>
      </c>
      <c r="E570" s="158" t="s">
        <v>3545</v>
      </c>
      <c r="F570" s="102" t="s">
        <v>3876</v>
      </c>
      <c r="G570" s="146" t="s">
        <v>443</v>
      </c>
      <c r="H570" s="147"/>
      <c r="I570" s="146" t="str">
        <f t="shared" si="29"/>
        <v>AQ_VIETRAV_BonPromo</v>
      </c>
      <c r="J570" s="148" t="s">
        <v>418</v>
      </c>
      <c r="K570" s="125" t="s">
        <v>7</v>
      </c>
      <c r="L570" s="125">
        <v>563</v>
      </c>
      <c r="M570" s="204"/>
      <c r="N570" s="205"/>
      <c r="O570" s="204"/>
    </row>
    <row r="571" spans="1:15" customFormat="1" ht="34.5" hidden="1" thickBot="1" x14ac:dyDescent="0.25">
      <c r="A571" s="80" t="s">
        <v>6</v>
      </c>
      <c r="B571" s="468" t="str">
        <f t="shared" si="26"/>
        <v>►</v>
      </c>
      <c r="C571" s="420" t="s">
        <v>4896</v>
      </c>
      <c r="D571" s="420" t="s">
        <v>4896</v>
      </c>
      <c r="E571" s="158" t="s">
        <v>3546</v>
      </c>
      <c r="F571" s="102" t="s">
        <v>3877</v>
      </c>
      <c r="G571" s="146" t="s">
        <v>444</v>
      </c>
      <c r="H571" s="147"/>
      <c r="I571" s="146" t="str">
        <f t="shared" si="29"/>
        <v>AQ_VIETRAV_BonPaye</v>
      </c>
      <c r="J571" s="148" t="s">
        <v>418</v>
      </c>
      <c r="K571" s="125" t="s">
        <v>7</v>
      </c>
      <c r="L571" s="125">
        <v>564</v>
      </c>
      <c r="M571" s="204"/>
      <c r="N571" s="205"/>
      <c r="O571" s="204"/>
    </row>
    <row r="572" spans="1:15" ht="16.5" thickBot="1" x14ac:dyDescent="0.25">
      <c r="A572" s="440" t="s">
        <v>10</v>
      </c>
      <c r="B572" s="620" t="str">
        <f t="shared" si="26"/>
        <v>◄►</v>
      </c>
      <c r="C572" s="621"/>
      <c r="D572" s="621"/>
      <c r="E572" s="419" t="s">
        <v>445</v>
      </c>
      <c r="F572" s="703" t="s">
        <v>446</v>
      </c>
      <c r="G572" s="664"/>
      <c r="H572" s="665"/>
      <c r="I572" s="664" t="str">
        <f t="shared" si="29"/>
        <v/>
      </c>
      <c r="J572" s="673"/>
      <c r="K572" s="678" t="s">
        <v>7</v>
      </c>
      <c r="L572" s="678">
        <v>565</v>
      </c>
      <c r="M572" s="611"/>
      <c r="N572" s="611"/>
      <c r="O572" s="611"/>
    </row>
    <row r="573" spans="1:15" ht="13.5" thickBot="1" x14ac:dyDescent="0.25">
      <c r="A573" s="80" t="s">
        <v>6</v>
      </c>
      <c r="B573" s="620" t="str">
        <f t="shared" si="26"/>
        <v>►</v>
      </c>
      <c r="C573" s="629"/>
      <c r="D573" s="629"/>
      <c r="E573" s="585" t="s">
        <v>3547</v>
      </c>
      <c r="F573" s="585" t="s">
        <v>3878</v>
      </c>
      <c r="G573" s="630" t="s">
        <v>447</v>
      </c>
      <c r="H573" s="631"/>
      <c r="I573" s="630" t="str">
        <f t="shared" si="29"/>
        <v>AQ_FOYVIE_WebAcces</v>
      </c>
      <c r="J573" s="632" t="s">
        <v>301</v>
      </c>
      <c r="K573" s="633" t="s">
        <v>7</v>
      </c>
      <c r="L573" s="633">
        <v>566</v>
      </c>
      <c r="M573" s="634">
        <v>115</v>
      </c>
      <c r="N573" s="635">
        <v>115</v>
      </c>
      <c r="O573" s="634">
        <v>123</v>
      </c>
    </row>
    <row r="574" spans="1:15" x14ac:dyDescent="0.2">
      <c r="A574" s="80" t="s">
        <v>17</v>
      </c>
      <c r="B574" s="620" t="str">
        <f t="shared" si="26"/>
        <v>&gt;</v>
      </c>
      <c r="C574" s="647" t="str">
        <f>IF($C$573="x","+","")</f>
        <v/>
      </c>
      <c r="D574" s="647" t="str">
        <f>IF($D$573="x","+","")</f>
        <v/>
      </c>
      <c r="E574" s="591" t="s">
        <v>3548</v>
      </c>
      <c r="F574" s="704" t="s">
        <v>3879</v>
      </c>
      <c r="G574" s="630" t="s">
        <v>448</v>
      </c>
      <c r="H574" s="631"/>
      <c r="I574" s="630" t="str">
        <f t="shared" si="29"/>
        <v>AQ_FOYVIE_WebRempAq</v>
      </c>
      <c r="J574" s="632" t="s">
        <v>301</v>
      </c>
      <c r="K574" s="633" t="s">
        <v>7</v>
      </c>
      <c r="L574" s="633">
        <v>567</v>
      </c>
      <c r="M574" s="634">
        <v>115</v>
      </c>
      <c r="N574" s="635">
        <v>115</v>
      </c>
      <c r="O574" s="634">
        <v>123</v>
      </c>
    </row>
  </sheetData>
  <sheetProtection algorithmName="SHA-512" hashValue="hgeFUBw0Jn7fzhYiVIdbhttcVOzAR189PJYtSd2s66+bLZ9NndawO5hR7psHCefXrNkNELuxpmi6cZhywSVqZA==" saltValue="5rPLZ/VIWM11Q7I3HBlJyg==" spinCount="100000" sheet="1" objects="1" scenarios="1"/>
  <autoFilter ref="A1:O574" xr:uid="{00000000-0001-0000-0500-000000000000}">
    <filterColumn colId="2">
      <filters blank="1">
        <filter val="Cette question est automatiquement sélectionnée si au moins une des questions  ci-dessous ou variables calculées ci-dessus est cochée"/>
        <filter val="Cette question est automatiquement sélectionnée si au moins une des questions ci-dessous est cochée"/>
        <filter val="Insérer x _x000a_pour la sélection"/>
        <filter val="Sélectionnez au moins un de 5 items suivants"/>
        <filter val="Sélectionnez les items, ci-dessous, un par un"/>
        <filter val="Sélectionnez les réponses, ci-dessous, une par une"/>
      </filters>
    </filterColumn>
  </autoFilter>
  <customSheetViews>
    <customSheetView guid="{38B3E0C0-855E-49D6-92F3-F8F1CE1CB428}" showGridLines="0" filter="1" showAutoFilter="1" hiddenColumns="1" topLeftCell="B1">
      <selection activeCell="B6" sqref="B6"/>
      <pageMargins left="0.7" right="0.7" top="0.75" bottom="0.75" header="0.3" footer="0.3"/>
      <pageSetup paperSize="9" orientation="portrait" horizontalDpi="1200" verticalDpi="1200" r:id="rId1"/>
      <autoFilter ref="A2:N561" xr:uid="{B3536F4D-F9EC-4641-A348-EA9443D28DBF}">
        <filterColumn colId="2">
          <filters>
            <filter val="Sélectionnez les réponses, ci-dessous, une par une"/>
          </filters>
        </filterColumn>
      </autoFilter>
    </customSheetView>
    <customSheetView guid="{737FC693-4FA4-4854-84FF-4FD2E557CBD5}" showGridLines="0" filter="1" showAutoFilter="1" hiddenColumns="1" topLeftCell="B562">
      <selection activeCell="D419" sqref="A1:P559"/>
      <pageMargins left="0.7" right="0.7" top="0.75" bottom="0.75" header="0.3" footer="0.3"/>
      <pageSetup paperSize="9" orientation="portrait" horizontalDpi="1200" verticalDpi="1200" r:id="rId2"/>
      <autoFilter ref="A2:N561" xr:uid="{BAD13E1D-BA01-4F4C-8D61-31733B0F1162}">
        <filterColumn colId="2">
          <filters>
            <filter val="Sélectionnez les réponses, ci-dessous, une par une"/>
          </filters>
        </filterColumn>
      </autoFilter>
    </customSheetView>
  </customSheetViews>
  <conditionalFormatting sqref="D1 C31:D33 D24:D26 D29 C39:D40 C129:D138 C142:D143 C159:D161 C165:D168 C145:D149 C171:D176 C178:D178 C183:D183 C185:D186 C189:D190 C196:D197 C200:D204 C206:D209 C212:D214 C216:D217 C219:D219 C224:D274 C295:D297 C302:D305 C325:D326 C328:D329 C331:D332 C334:D334 C338:D377 C434:D436 C452:D454 C457:D457 C460:D460 C463:D463 C466:D466 C469:D469 C474:D488 C490:D490 C492:D524 C560:D573 C575:D1048576 C379:D382 C540:D543 C526:D526 C528:D528 C536:D538 C51:D127 D3:D21 C441:D448 C439:D439 C425:D427 C429:D432 C390:D423 B1:B1048576 C180:D181">
    <cfRule type="containsText" dxfId="1059" priority="519" operator="containsText" text="x">
      <formula>NOT(ISERROR(SEARCH("x",B1)))</formula>
    </cfRule>
  </conditionalFormatting>
  <conditionalFormatting sqref="G324 I324 G7:I52 G54:I323 G325:I420 G422:I5002">
    <cfRule type="expression" dxfId="1058" priority="568">
      <formula>AND($G7&lt;&gt;"",$I7="")</formula>
    </cfRule>
  </conditionalFormatting>
  <conditionalFormatting sqref="E1:K1 M1:O1">
    <cfRule type="containsText" dxfId="1057" priority="561" operator="containsText" text="x">
      <formula>NOT(ISERROR(SEARCH("x",#REF!)))</formula>
    </cfRule>
  </conditionalFormatting>
  <conditionalFormatting sqref="G272:H273">
    <cfRule type="expression" dxfId="1056" priority="481">
      <formula>AND(#REF!&lt;&gt;"",#REF!="")</formula>
    </cfRule>
  </conditionalFormatting>
  <conditionalFormatting sqref="G203:H203">
    <cfRule type="expression" dxfId="1055" priority="478">
      <formula>AND(#REF!&lt;&gt;"",#REF!="")</formula>
    </cfRule>
  </conditionalFormatting>
  <conditionalFormatting sqref="G445:H447">
    <cfRule type="expression" dxfId="1054" priority="475">
      <formula>AND(#REF!&lt;&gt;"",#REF!="")</formula>
    </cfRule>
  </conditionalFormatting>
  <conditionalFormatting sqref="G497:H497 H498 H493:H496 G493:G498">
    <cfRule type="expression" dxfId="1053" priority="472">
      <formula>AND(#REF!&lt;&gt;"",#REF!="")</formula>
    </cfRule>
  </conditionalFormatting>
  <conditionalFormatting sqref="I272">
    <cfRule type="expression" dxfId="1052" priority="467">
      <formula>AND(#REF!&lt;&gt;"",#REF!="")</formula>
    </cfRule>
  </conditionalFormatting>
  <conditionalFormatting sqref="I273">
    <cfRule type="expression" dxfId="1051" priority="466">
      <formula>AND(#REF!&lt;&gt;"",#REF!="")</formula>
    </cfRule>
  </conditionalFormatting>
  <conditionalFormatting sqref="I445">
    <cfRule type="expression" dxfId="1050" priority="465">
      <formula>AND(#REF!&lt;&gt;"",#REF!="")</formula>
    </cfRule>
  </conditionalFormatting>
  <conditionalFormatting sqref="I446">
    <cfRule type="expression" dxfId="1049" priority="464">
      <formula>AND(#REF!&lt;&gt;"",#REF!="")</formula>
    </cfRule>
  </conditionalFormatting>
  <conditionalFormatting sqref="I447">
    <cfRule type="expression" dxfId="1048" priority="463">
      <formula>AND(#REF!&lt;&gt;"",#REF!="")</formula>
    </cfRule>
  </conditionalFormatting>
  <conditionalFormatting sqref="I493">
    <cfRule type="expression" dxfId="1047" priority="462">
      <formula>AND(#REF!&lt;&gt;"",#REF!="")</formula>
    </cfRule>
  </conditionalFormatting>
  <conditionalFormatting sqref="I494:I496">
    <cfRule type="expression" dxfId="1046" priority="461">
      <formula>AND(#REF!&lt;&gt;"",#REF!="")</formula>
    </cfRule>
  </conditionalFormatting>
  <conditionalFormatting sqref="I497">
    <cfRule type="expression" dxfId="1045" priority="460">
      <formula>AND(#REF!&lt;&gt;"",#REF!="")</formula>
    </cfRule>
  </conditionalFormatting>
  <conditionalFormatting sqref="I498">
    <cfRule type="expression" dxfId="1044" priority="459">
      <formula>AND(#REF!&lt;&gt;"",#REF!="")</formula>
    </cfRule>
  </conditionalFormatting>
  <conditionalFormatting sqref="I203">
    <cfRule type="expression" dxfId="1043" priority="458">
      <formula>AND(#REF!&lt;&gt;"",#REF!="")</formula>
    </cfRule>
  </conditionalFormatting>
  <conditionalFormatting sqref="H10:H11">
    <cfRule type="expression" dxfId="1042" priority="455">
      <formula>AND(#REF!&lt;&gt;"",#REF!="")</formula>
    </cfRule>
  </conditionalFormatting>
  <conditionalFormatting sqref="H296">
    <cfRule type="expression" dxfId="1041" priority="445">
      <formula>AND(#REF!&lt;&gt;"",#REF!="")</formula>
    </cfRule>
  </conditionalFormatting>
  <conditionalFormatting sqref="H542">
    <cfRule type="expression" dxfId="1040" priority="437">
      <formula>AND(#REF!&lt;&gt;"",#REF!="")</formula>
    </cfRule>
  </conditionalFormatting>
  <conditionalFormatting sqref="I296">
    <cfRule type="expression" dxfId="1039" priority="435">
      <formula>AND(#REF!&lt;&gt;"",#REF!="")</formula>
    </cfRule>
  </conditionalFormatting>
  <conditionalFormatting sqref="C1 C24:C26 C29 C3:C21">
    <cfRule type="containsText" dxfId="1038" priority="434" operator="containsText" text="x">
      <formula>NOT(ISERROR(SEARCH("x",C1)))</formula>
    </cfRule>
  </conditionalFormatting>
  <conditionalFormatting sqref="G8:I8">
    <cfRule type="expression" dxfId="1037" priority="429">
      <formula>AND($H8&lt;&gt;"",$I8="")</formula>
    </cfRule>
  </conditionalFormatting>
  <conditionalFormatting sqref="L1">
    <cfRule type="containsText" dxfId="1036" priority="427" operator="containsText" text="x">
      <formula>NOT(ISERROR(SEARCH("x",#REF!)))</formula>
    </cfRule>
  </conditionalFormatting>
  <conditionalFormatting sqref="D128">
    <cfRule type="containsText" dxfId="1035" priority="397" operator="containsText" text="x">
      <formula>NOT(ISERROR(SEARCH("x",D128)))</formula>
    </cfRule>
  </conditionalFormatting>
  <conditionalFormatting sqref="D22:D23">
    <cfRule type="containsText" dxfId="1034" priority="413" operator="containsText" text="x">
      <formula>NOT(ISERROR(SEARCH("x",D22)))</formula>
    </cfRule>
  </conditionalFormatting>
  <conditionalFormatting sqref="C22:C23">
    <cfRule type="containsText" dxfId="1033" priority="411" operator="containsText" text="x">
      <formula>NOT(ISERROR(SEARCH("x",C22)))</formula>
    </cfRule>
  </conditionalFormatting>
  <conditionalFormatting sqref="D27:D28">
    <cfRule type="containsText" dxfId="1032" priority="409" operator="containsText" text="x">
      <formula>NOT(ISERROR(SEARCH("x",D27)))</formula>
    </cfRule>
  </conditionalFormatting>
  <conditionalFormatting sqref="C27:C28">
    <cfRule type="containsText" dxfId="1031" priority="407" operator="containsText" text="x">
      <formula>NOT(ISERROR(SEARCH("x",C27)))</formula>
    </cfRule>
  </conditionalFormatting>
  <conditionalFormatting sqref="D34:D38">
    <cfRule type="containsText" dxfId="1030" priority="405" operator="containsText" text="x">
      <formula>NOT(ISERROR(SEARCH("x",D34)))</formula>
    </cfRule>
  </conditionalFormatting>
  <conditionalFormatting sqref="C34:C38">
    <cfRule type="containsText" dxfId="1029" priority="403" operator="containsText" text="x">
      <formula>NOT(ISERROR(SEARCH("x",C34)))</formula>
    </cfRule>
  </conditionalFormatting>
  <conditionalFormatting sqref="D41:D50">
    <cfRule type="containsText" dxfId="1028" priority="401" operator="containsText" text="x">
      <formula>NOT(ISERROR(SEARCH("x",D41)))</formula>
    </cfRule>
  </conditionalFormatting>
  <conditionalFormatting sqref="C41:C50">
    <cfRule type="containsText" dxfId="1027" priority="399" operator="containsText" text="x">
      <formula>NOT(ISERROR(SEARCH("x",C41)))</formula>
    </cfRule>
  </conditionalFormatting>
  <conditionalFormatting sqref="C128">
    <cfRule type="containsText" dxfId="1026" priority="395" operator="containsText" text="x">
      <formula>NOT(ISERROR(SEARCH("x",C128)))</formula>
    </cfRule>
  </conditionalFormatting>
  <conditionalFormatting sqref="D139:D141">
    <cfRule type="containsText" dxfId="1025" priority="393" operator="containsText" text="x">
      <formula>NOT(ISERROR(SEARCH("x",D139)))</formula>
    </cfRule>
  </conditionalFormatting>
  <conditionalFormatting sqref="C139:C141">
    <cfRule type="containsText" dxfId="1024" priority="391" operator="containsText" text="x">
      <formula>NOT(ISERROR(SEARCH("x",C139)))</formula>
    </cfRule>
  </conditionalFormatting>
  <conditionalFormatting sqref="D150:D158">
    <cfRule type="containsText" dxfId="1023" priority="389" operator="containsText" text="x">
      <formula>NOT(ISERROR(SEARCH("x",D150)))</formula>
    </cfRule>
  </conditionalFormatting>
  <conditionalFormatting sqref="C150:C158">
    <cfRule type="containsText" dxfId="1022" priority="387" operator="containsText" text="x">
      <formula>NOT(ISERROR(SEARCH("x",C150)))</formula>
    </cfRule>
  </conditionalFormatting>
  <conditionalFormatting sqref="D162:D164">
    <cfRule type="containsText" dxfId="1021" priority="385" operator="containsText" text="x">
      <formula>NOT(ISERROR(SEARCH("x",D162)))</formula>
    </cfRule>
  </conditionalFormatting>
  <conditionalFormatting sqref="C163:C164">
    <cfRule type="containsText" dxfId="1020" priority="383" operator="containsText" text="x">
      <formula>NOT(ISERROR(SEARCH("x",C163)))</formula>
    </cfRule>
  </conditionalFormatting>
  <conditionalFormatting sqref="C162">
    <cfRule type="containsText" dxfId="1019" priority="369" operator="containsText" text="x">
      <formula>NOT(ISERROR(SEARCH("x",C162)))</formula>
    </cfRule>
  </conditionalFormatting>
  <conditionalFormatting sqref="D144">
    <cfRule type="containsText" dxfId="1018" priority="367" operator="containsText" text="x">
      <formula>NOT(ISERROR(SEARCH("x",D144)))</formula>
    </cfRule>
  </conditionalFormatting>
  <conditionalFormatting sqref="C144">
    <cfRule type="containsText" dxfId="1017" priority="365" operator="containsText" text="x">
      <formula>NOT(ISERROR(SEARCH("x",C144)))</formula>
    </cfRule>
  </conditionalFormatting>
  <conditionalFormatting sqref="D169:D170">
    <cfRule type="containsText" dxfId="1016" priority="363" operator="containsText" text="x">
      <formula>NOT(ISERROR(SEARCH("x",D169)))</formula>
    </cfRule>
  </conditionalFormatting>
  <conditionalFormatting sqref="C169:C170">
    <cfRule type="containsText" dxfId="1015" priority="361" operator="containsText" text="x">
      <formula>NOT(ISERROR(SEARCH("x",C169)))</formula>
    </cfRule>
  </conditionalFormatting>
  <conditionalFormatting sqref="D177">
    <cfRule type="containsText" dxfId="1014" priority="359" operator="containsText" text="x">
      <formula>NOT(ISERROR(SEARCH("x",D177)))</formula>
    </cfRule>
  </conditionalFormatting>
  <conditionalFormatting sqref="C177">
    <cfRule type="containsText" dxfId="1013" priority="357" operator="containsText" text="x">
      <formula>NOT(ISERROR(SEARCH("x",C177)))</formula>
    </cfRule>
  </conditionalFormatting>
  <conditionalFormatting sqref="D179">
    <cfRule type="containsText" dxfId="1012" priority="355" operator="containsText" text="x">
      <formula>NOT(ISERROR(SEARCH("x",D179)))</formula>
    </cfRule>
  </conditionalFormatting>
  <conditionalFormatting sqref="C179">
    <cfRule type="containsText" dxfId="1011" priority="353" operator="containsText" text="x">
      <formula>NOT(ISERROR(SEARCH("x",C179)))</formula>
    </cfRule>
  </conditionalFormatting>
  <conditionalFormatting sqref="D182">
    <cfRule type="containsText" dxfId="1010" priority="351" operator="containsText" text="x">
      <formula>NOT(ISERROR(SEARCH("x",D182)))</formula>
    </cfRule>
  </conditionalFormatting>
  <conditionalFormatting sqref="C182">
    <cfRule type="containsText" dxfId="1009" priority="349" operator="containsText" text="x">
      <formula>NOT(ISERROR(SEARCH("x",C182)))</formula>
    </cfRule>
  </conditionalFormatting>
  <conditionalFormatting sqref="D184">
    <cfRule type="containsText" dxfId="1008" priority="347" operator="containsText" text="x">
      <formula>NOT(ISERROR(SEARCH("x",D184)))</formula>
    </cfRule>
  </conditionalFormatting>
  <conditionalFormatting sqref="C184">
    <cfRule type="containsText" dxfId="1007" priority="345" operator="containsText" text="x">
      <formula>NOT(ISERROR(SEARCH("x",C184)))</formula>
    </cfRule>
  </conditionalFormatting>
  <conditionalFormatting sqref="D187:D188">
    <cfRule type="containsText" dxfId="1006" priority="343" operator="containsText" text="x">
      <formula>NOT(ISERROR(SEARCH("x",D187)))</formula>
    </cfRule>
  </conditionalFormatting>
  <conditionalFormatting sqref="C187:C188">
    <cfRule type="containsText" dxfId="1005" priority="341" operator="containsText" text="x">
      <formula>NOT(ISERROR(SEARCH("x",C187)))</formula>
    </cfRule>
  </conditionalFormatting>
  <conditionalFormatting sqref="D191:D195">
    <cfRule type="containsText" dxfId="1004" priority="339" operator="containsText" text="x">
      <formula>NOT(ISERROR(SEARCH("x",D191)))</formula>
    </cfRule>
  </conditionalFormatting>
  <conditionalFormatting sqref="C191:C195">
    <cfRule type="containsText" dxfId="1003" priority="337" operator="containsText" text="x">
      <formula>NOT(ISERROR(SEARCH("x",C191)))</formula>
    </cfRule>
  </conditionalFormatting>
  <conditionalFormatting sqref="D198:D199">
    <cfRule type="containsText" dxfId="1002" priority="335" operator="containsText" text="x">
      <formula>NOT(ISERROR(SEARCH("x",D198)))</formula>
    </cfRule>
  </conditionalFormatting>
  <conditionalFormatting sqref="C198:C199">
    <cfRule type="containsText" dxfId="1001" priority="333" operator="containsText" text="x">
      <formula>NOT(ISERROR(SEARCH("x",C198)))</formula>
    </cfRule>
  </conditionalFormatting>
  <conditionalFormatting sqref="D205">
    <cfRule type="containsText" dxfId="1000" priority="331" operator="containsText" text="x">
      <formula>NOT(ISERROR(SEARCH("x",D205)))</formula>
    </cfRule>
  </conditionalFormatting>
  <conditionalFormatting sqref="C205">
    <cfRule type="containsText" dxfId="999" priority="329" operator="containsText" text="x">
      <formula>NOT(ISERROR(SEARCH("x",C205)))</formula>
    </cfRule>
  </conditionalFormatting>
  <conditionalFormatting sqref="D210:D211">
    <cfRule type="containsText" dxfId="998" priority="327" operator="containsText" text="x">
      <formula>NOT(ISERROR(SEARCH("x",D210)))</formula>
    </cfRule>
  </conditionalFormatting>
  <conditionalFormatting sqref="C210:C211">
    <cfRule type="containsText" dxfId="997" priority="325" operator="containsText" text="x">
      <formula>NOT(ISERROR(SEARCH("x",C210)))</formula>
    </cfRule>
  </conditionalFormatting>
  <conditionalFormatting sqref="D215">
    <cfRule type="containsText" dxfId="996" priority="323" operator="containsText" text="x">
      <formula>NOT(ISERROR(SEARCH("x",D215)))</formula>
    </cfRule>
  </conditionalFormatting>
  <conditionalFormatting sqref="C215">
    <cfRule type="containsText" dxfId="995" priority="321" operator="containsText" text="x">
      <formula>NOT(ISERROR(SEARCH("x",C215)))</formula>
    </cfRule>
  </conditionalFormatting>
  <conditionalFormatting sqref="D218">
    <cfRule type="containsText" dxfId="994" priority="319" operator="containsText" text="x">
      <formula>NOT(ISERROR(SEARCH("x",D218)))</formula>
    </cfRule>
  </conditionalFormatting>
  <conditionalFormatting sqref="C218">
    <cfRule type="containsText" dxfId="993" priority="317" operator="containsText" text="x">
      <formula>NOT(ISERROR(SEARCH("x",C218)))</formula>
    </cfRule>
  </conditionalFormatting>
  <conditionalFormatting sqref="D220:D223">
    <cfRule type="containsText" dxfId="992" priority="315" operator="containsText" text="x">
      <formula>NOT(ISERROR(SEARCH("x",D220)))</formula>
    </cfRule>
  </conditionalFormatting>
  <conditionalFormatting sqref="C220:C223">
    <cfRule type="containsText" dxfId="991" priority="313" operator="containsText" text="x">
      <formula>NOT(ISERROR(SEARCH("x",C220)))</formula>
    </cfRule>
  </conditionalFormatting>
  <conditionalFormatting sqref="D275:D293">
    <cfRule type="containsText" dxfId="990" priority="311" operator="containsText" text="x">
      <formula>NOT(ISERROR(SEARCH("x",D275)))</formula>
    </cfRule>
  </conditionalFormatting>
  <conditionalFormatting sqref="C275:C293">
    <cfRule type="containsText" dxfId="989" priority="309" operator="containsText" text="x">
      <formula>NOT(ISERROR(SEARCH("x",C275)))</formula>
    </cfRule>
  </conditionalFormatting>
  <conditionalFormatting sqref="D294">
    <cfRule type="containsText" dxfId="988" priority="307" operator="containsText" text="x">
      <formula>NOT(ISERROR(SEARCH("x",D294)))</formula>
    </cfRule>
  </conditionalFormatting>
  <conditionalFormatting sqref="D298:D301">
    <cfRule type="containsText" dxfId="987" priority="303" operator="containsText" text="x">
      <formula>NOT(ISERROR(SEARCH("x",D298)))</formula>
    </cfRule>
  </conditionalFormatting>
  <conditionalFormatting sqref="C298:C301">
    <cfRule type="containsText" dxfId="986" priority="301" operator="containsText" text="x">
      <formula>NOT(ISERROR(SEARCH("x",C298)))</formula>
    </cfRule>
  </conditionalFormatting>
  <conditionalFormatting sqref="D306:D322 D324">
    <cfRule type="containsText" dxfId="985" priority="299" operator="containsText" text="x">
      <formula>NOT(ISERROR(SEARCH("x",D306)))</formula>
    </cfRule>
  </conditionalFormatting>
  <conditionalFormatting sqref="C306:C320 C324">
    <cfRule type="containsText" dxfId="984" priority="297" operator="containsText" text="x">
      <formula>NOT(ISERROR(SEARCH("x",C306)))</formula>
    </cfRule>
  </conditionalFormatting>
  <conditionalFormatting sqref="D327">
    <cfRule type="containsText" dxfId="983" priority="295" operator="containsText" text="x">
      <formula>NOT(ISERROR(SEARCH("x",D327)))</formula>
    </cfRule>
  </conditionalFormatting>
  <conditionalFormatting sqref="C327">
    <cfRule type="containsText" dxfId="982" priority="293" operator="containsText" text="x">
      <formula>NOT(ISERROR(SEARCH("x",C327)))</formula>
    </cfRule>
  </conditionalFormatting>
  <conditionalFormatting sqref="D330">
    <cfRule type="containsText" dxfId="981" priority="291" operator="containsText" text="x">
      <formula>NOT(ISERROR(SEARCH("x",D330)))</formula>
    </cfRule>
  </conditionalFormatting>
  <conditionalFormatting sqref="C330">
    <cfRule type="containsText" dxfId="980" priority="289" operator="containsText" text="x">
      <formula>NOT(ISERROR(SEARCH("x",C330)))</formula>
    </cfRule>
  </conditionalFormatting>
  <conditionalFormatting sqref="D333">
    <cfRule type="containsText" dxfId="979" priority="287" operator="containsText" text="x">
      <formula>NOT(ISERROR(SEARCH("x",D333)))</formula>
    </cfRule>
  </conditionalFormatting>
  <conditionalFormatting sqref="C333">
    <cfRule type="containsText" dxfId="978" priority="285" operator="containsText" text="x">
      <formula>NOT(ISERROR(SEARCH("x",C333)))</formula>
    </cfRule>
  </conditionalFormatting>
  <conditionalFormatting sqref="D335:D337">
    <cfRule type="containsText" dxfId="977" priority="283" operator="containsText" text="x">
      <formula>NOT(ISERROR(SEARCH("x",D335)))</formula>
    </cfRule>
  </conditionalFormatting>
  <conditionalFormatting sqref="C335:C337">
    <cfRule type="containsText" dxfId="976" priority="281" operator="containsText" text="x">
      <formula>NOT(ISERROR(SEARCH("x",C335)))</formula>
    </cfRule>
  </conditionalFormatting>
  <conditionalFormatting sqref="D383:D389">
    <cfRule type="containsText" dxfId="975" priority="279" operator="containsText" text="x">
      <formula>NOT(ISERROR(SEARCH("x",D383)))</formula>
    </cfRule>
  </conditionalFormatting>
  <conditionalFormatting sqref="C383:C389">
    <cfRule type="containsText" dxfId="974" priority="277" operator="containsText" text="x">
      <formula>NOT(ISERROR(SEARCH("x",C383)))</formula>
    </cfRule>
  </conditionalFormatting>
  <conditionalFormatting sqref="D433">
    <cfRule type="containsText" dxfId="973" priority="275" operator="containsText" text="x">
      <formula>NOT(ISERROR(SEARCH("x",D433)))</formula>
    </cfRule>
  </conditionalFormatting>
  <conditionalFormatting sqref="C433">
    <cfRule type="containsText" dxfId="972" priority="273" operator="containsText" text="x">
      <formula>NOT(ISERROR(SEARCH("x",C433)))</formula>
    </cfRule>
  </conditionalFormatting>
  <conditionalFormatting sqref="D437">
    <cfRule type="containsText" dxfId="971" priority="271" operator="containsText" text="x">
      <formula>NOT(ISERROR(SEARCH("x",D437)))</formula>
    </cfRule>
  </conditionalFormatting>
  <conditionalFormatting sqref="C437">
    <cfRule type="containsText" dxfId="970" priority="269" operator="containsText" text="x">
      <formula>NOT(ISERROR(SEARCH("x",C437)))</formula>
    </cfRule>
  </conditionalFormatting>
  <conditionalFormatting sqref="D449:D451">
    <cfRule type="containsText" dxfId="969" priority="267" operator="containsText" text="x">
      <formula>NOT(ISERROR(SEARCH("x",D449)))</formula>
    </cfRule>
  </conditionalFormatting>
  <conditionalFormatting sqref="C449:C451">
    <cfRule type="containsText" dxfId="968" priority="265" operator="containsText" text="x">
      <formula>NOT(ISERROR(SEARCH("x",C449)))</formula>
    </cfRule>
  </conditionalFormatting>
  <conditionalFormatting sqref="D455:D456">
    <cfRule type="containsText" dxfId="967" priority="263" operator="containsText" text="x">
      <formula>NOT(ISERROR(SEARCH("x",D455)))</formula>
    </cfRule>
  </conditionalFormatting>
  <conditionalFormatting sqref="C455:C456">
    <cfRule type="containsText" dxfId="966" priority="261" operator="containsText" text="x">
      <formula>NOT(ISERROR(SEARCH("x",C455)))</formula>
    </cfRule>
  </conditionalFormatting>
  <conditionalFormatting sqref="D458:D459">
    <cfRule type="containsText" dxfId="965" priority="259" operator="containsText" text="x">
      <formula>NOT(ISERROR(SEARCH("x",D458)))</formula>
    </cfRule>
  </conditionalFormatting>
  <conditionalFormatting sqref="C458:C459">
    <cfRule type="containsText" dxfId="964" priority="257" operator="containsText" text="x">
      <formula>NOT(ISERROR(SEARCH("x",C458)))</formula>
    </cfRule>
  </conditionalFormatting>
  <conditionalFormatting sqref="D461:D462">
    <cfRule type="containsText" dxfId="963" priority="255" operator="containsText" text="x">
      <formula>NOT(ISERROR(SEARCH("x",D461)))</formula>
    </cfRule>
  </conditionalFormatting>
  <conditionalFormatting sqref="C461:C462">
    <cfRule type="containsText" dxfId="962" priority="253" operator="containsText" text="x">
      <formula>NOT(ISERROR(SEARCH("x",C461)))</formula>
    </cfRule>
  </conditionalFormatting>
  <conditionalFormatting sqref="D464:D465">
    <cfRule type="containsText" dxfId="961" priority="251" operator="containsText" text="x">
      <formula>NOT(ISERROR(SEARCH("x",D464)))</formula>
    </cfRule>
  </conditionalFormatting>
  <conditionalFormatting sqref="C464:C465">
    <cfRule type="containsText" dxfId="960" priority="249" operator="containsText" text="x">
      <formula>NOT(ISERROR(SEARCH("x",C464)))</formula>
    </cfRule>
  </conditionalFormatting>
  <conditionalFormatting sqref="D467:D468">
    <cfRule type="containsText" dxfId="959" priority="247" operator="containsText" text="x">
      <formula>NOT(ISERROR(SEARCH("x",D467)))</formula>
    </cfRule>
  </conditionalFormatting>
  <conditionalFormatting sqref="C467:C468">
    <cfRule type="containsText" dxfId="958" priority="245" operator="containsText" text="x">
      <formula>NOT(ISERROR(SEARCH("x",C467)))</formula>
    </cfRule>
  </conditionalFormatting>
  <conditionalFormatting sqref="D471:D473">
    <cfRule type="containsText" dxfId="957" priority="243" operator="containsText" text="x">
      <formula>NOT(ISERROR(SEARCH("x",D471)))</formula>
    </cfRule>
  </conditionalFormatting>
  <conditionalFormatting sqref="C471:C473">
    <cfRule type="containsText" dxfId="956" priority="241" operator="containsText" text="x">
      <formula>NOT(ISERROR(SEARCH("x",C471)))</formula>
    </cfRule>
  </conditionalFormatting>
  <conditionalFormatting sqref="D470">
    <cfRule type="containsText" dxfId="955" priority="235" operator="containsText" text="x">
      <formula>NOT(ISERROR(SEARCH("x",D470)))</formula>
    </cfRule>
  </conditionalFormatting>
  <conditionalFormatting sqref="D489">
    <cfRule type="containsText" dxfId="954" priority="231" operator="containsText" text="x">
      <formula>NOT(ISERROR(SEARCH("x",D489)))</formula>
    </cfRule>
  </conditionalFormatting>
  <conditionalFormatting sqref="C489">
    <cfRule type="containsText" dxfId="953" priority="229" operator="containsText" text="x">
      <formula>NOT(ISERROR(SEARCH("x",C489)))</formula>
    </cfRule>
  </conditionalFormatting>
  <conditionalFormatting sqref="D491">
    <cfRule type="containsText" dxfId="952" priority="227" operator="containsText" text="x">
      <formula>NOT(ISERROR(SEARCH("x",D491)))</formula>
    </cfRule>
  </conditionalFormatting>
  <conditionalFormatting sqref="C491">
    <cfRule type="containsText" dxfId="951" priority="225" operator="containsText" text="x">
      <formula>NOT(ISERROR(SEARCH("x",C491)))</formula>
    </cfRule>
  </conditionalFormatting>
  <conditionalFormatting sqref="D544:D559">
    <cfRule type="containsText" dxfId="950" priority="223" operator="containsText" text="x">
      <formula>NOT(ISERROR(SEARCH("x",D544)))</formula>
    </cfRule>
  </conditionalFormatting>
  <conditionalFormatting sqref="C544:C559">
    <cfRule type="containsText" dxfId="949" priority="221" operator="containsText" text="x">
      <formula>NOT(ISERROR(SEARCH("x",C544)))</formula>
    </cfRule>
  </conditionalFormatting>
  <conditionalFormatting sqref="D574">
    <cfRule type="containsText" dxfId="948" priority="219" operator="containsText" text="x">
      <formula>NOT(ISERROR(SEARCH("x",D574)))</formula>
    </cfRule>
  </conditionalFormatting>
  <conditionalFormatting sqref="C574">
    <cfRule type="containsText" dxfId="947" priority="217" operator="containsText" text="x">
      <formula>NOT(ISERROR(SEARCH("x",C574)))</formula>
    </cfRule>
  </conditionalFormatting>
  <conditionalFormatting sqref="D378">
    <cfRule type="containsText" dxfId="946" priority="215" operator="containsText" text="x">
      <formula>NOT(ISERROR(SEARCH("x",D378)))</formula>
    </cfRule>
  </conditionalFormatting>
  <conditionalFormatting sqref="C378">
    <cfRule type="containsText" dxfId="945" priority="213" operator="containsText" text="x">
      <formula>NOT(ISERROR(SEARCH("x",C378)))</formula>
    </cfRule>
  </conditionalFormatting>
  <conditionalFormatting sqref="D539">
    <cfRule type="containsText" dxfId="944" priority="211" operator="containsText" text="x">
      <formula>NOT(ISERROR(SEARCH("x",D539)))</formula>
    </cfRule>
  </conditionalFormatting>
  <conditionalFormatting sqref="C539">
    <cfRule type="containsText" dxfId="943" priority="209" operator="containsText" text="x">
      <formula>NOT(ISERROR(SEARCH("x",C539)))</formula>
    </cfRule>
  </conditionalFormatting>
  <conditionalFormatting sqref="D525">
    <cfRule type="containsText" dxfId="942" priority="207" operator="containsText" text="x">
      <formula>NOT(ISERROR(SEARCH("x",D525)))</formula>
    </cfRule>
  </conditionalFormatting>
  <conditionalFormatting sqref="C525">
    <cfRule type="containsText" dxfId="941" priority="205" operator="containsText" text="x">
      <formula>NOT(ISERROR(SEARCH("x",C525)))</formula>
    </cfRule>
  </conditionalFormatting>
  <conditionalFormatting sqref="D527">
    <cfRule type="containsText" dxfId="940" priority="203" operator="containsText" text="x">
      <formula>NOT(ISERROR(SEARCH("x",D527)))</formula>
    </cfRule>
  </conditionalFormatting>
  <conditionalFormatting sqref="C527">
    <cfRule type="containsText" dxfId="939" priority="201" operator="containsText" text="x">
      <formula>NOT(ISERROR(SEARCH("x",C527)))</formula>
    </cfRule>
  </conditionalFormatting>
  <conditionalFormatting sqref="C529:C535">
    <cfRule type="containsText" dxfId="938" priority="129" operator="containsText" text="x">
      <formula>NOT(ISERROR(SEARCH("x",C529)))</formula>
    </cfRule>
  </conditionalFormatting>
  <conditionalFormatting sqref="D529:D535">
    <cfRule type="containsText" dxfId="937" priority="127" operator="containsText" text="x">
      <formula>NOT(ISERROR(SEARCH("x",D529)))</formula>
    </cfRule>
  </conditionalFormatting>
  <conditionalFormatting sqref="G7:G52 G54:G322 G325:G420 G422:G5002">
    <cfRule type="expression" dxfId="936" priority="569">
      <formula>AND($C7&lt;&gt;"",$G7="")</formula>
    </cfRule>
  </conditionalFormatting>
  <conditionalFormatting sqref="G323:G324">
    <cfRule type="expression" dxfId="935" priority="573">
      <formula>AND($C324&lt;&gt;"",$G323="")</formula>
    </cfRule>
  </conditionalFormatting>
  <conditionalFormatting sqref="D323">
    <cfRule type="containsText" dxfId="934" priority="125" operator="containsText" text="x">
      <formula>NOT(ISERROR(SEARCH("x",D323)))</formula>
    </cfRule>
  </conditionalFormatting>
  <conditionalFormatting sqref="C321:C323">
    <cfRule type="containsText" dxfId="933" priority="121" operator="containsText" text="x">
      <formula>NOT(ISERROR(SEARCH("x",C321)))</formula>
    </cfRule>
  </conditionalFormatting>
  <conditionalFormatting sqref="H324">
    <cfRule type="expression" dxfId="932" priority="119">
      <formula>AND($G324&lt;&gt;"",$I324="")</formula>
    </cfRule>
  </conditionalFormatting>
  <conditionalFormatting sqref="C294">
    <cfRule type="containsText" dxfId="931" priority="118" operator="containsText" text="x">
      <formula>NOT(ISERROR(SEARCH("x",C294)))</formula>
    </cfRule>
  </conditionalFormatting>
  <conditionalFormatting sqref="C470">
    <cfRule type="containsText" dxfId="930" priority="116" operator="containsText" text="x">
      <formula>NOT(ISERROR(SEARCH("x",C470)))</formula>
    </cfRule>
  </conditionalFormatting>
  <conditionalFormatting sqref="C1:D1 C441:D1048576 C439:D439 C425:D427 C429:D437 C3:D423">
    <cfRule type="cellIs" dxfId="929" priority="114" operator="equal">
      <formula>"masquer"</formula>
    </cfRule>
  </conditionalFormatting>
  <conditionalFormatting sqref="D470">
    <cfRule type="containsText" dxfId="928" priority="113" operator="containsText" text="x">
      <formula>NOT(ISERROR(SEARCH("x",D470)))</formula>
    </cfRule>
  </conditionalFormatting>
  <conditionalFormatting sqref="G53:I53">
    <cfRule type="expression" dxfId="927" priority="110">
      <formula>AND($G53&lt;&gt;"",$I53="")</formula>
    </cfRule>
  </conditionalFormatting>
  <conditionalFormatting sqref="G53">
    <cfRule type="expression" dxfId="926" priority="111">
      <formula>AND($C53&lt;&gt;"",$G53="")</formula>
    </cfRule>
  </conditionalFormatting>
  <conditionalFormatting sqref="D323">
    <cfRule type="containsText" dxfId="925" priority="109" operator="containsText" text="x">
      <formula>NOT(ISERROR(SEARCH("x",D323)))</formula>
    </cfRule>
  </conditionalFormatting>
  <conditionalFormatting sqref="D321">
    <cfRule type="containsText" dxfId="924" priority="107" operator="containsText" text="x">
      <formula>NOT(ISERROR(SEARCH("x",D321)))</formula>
    </cfRule>
  </conditionalFormatting>
  <conditionalFormatting sqref="D322">
    <cfRule type="containsText" dxfId="923" priority="105" operator="containsText" text="x">
      <formula>NOT(ISERROR(SEARCH("x",D322)))</formula>
    </cfRule>
  </conditionalFormatting>
  <conditionalFormatting sqref="D323">
    <cfRule type="containsText" dxfId="922" priority="103" operator="containsText" text="x">
      <formula>NOT(ISERROR(SEARCH("x",D323)))</formula>
    </cfRule>
  </conditionalFormatting>
  <conditionalFormatting sqref="D378">
    <cfRule type="containsText" dxfId="921" priority="101" operator="containsText" text="x">
      <formula>NOT(ISERROR(SEARCH("x",D378)))</formula>
    </cfRule>
  </conditionalFormatting>
  <conditionalFormatting sqref="D392:D410">
    <cfRule type="containsText" dxfId="920" priority="99" operator="containsText" text="x">
      <formula>NOT(ISERROR(SEARCH("x",D392)))</formula>
    </cfRule>
  </conditionalFormatting>
  <conditionalFormatting sqref="C392:C410">
    <cfRule type="containsText" dxfId="919" priority="97" operator="containsText" text="x">
      <formula>NOT(ISERROR(SEARCH("x",C392)))</formula>
    </cfRule>
  </conditionalFormatting>
  <conditionalFormatting sqref="C2:D2">
    <cfRule type="cellIs" dxfId="918" priority="90" operator="equal">
      <formula>"x"</formula>
    </cfRule>
    <cfRule type="cellIs" dxfId="917" priority="91" operator="equal">
      <formula>"z"</formula>
    </cfRule>
    <cfRule type="cellIs" dxfId="916" priority="92" operator="equal">
      <formula>"masquer"</formula>
    </cfRule>
  </conditionalFormatting>
  <conditionalFormatting sqref="D294">
    <cfRule type="containsText" dxfId="915" priority="89" operator="containsText" text="x">
      <formula>NOT(ISERROR(SEARCH("x",D294)))</formula>
    </cfRule>
  </conditionalFormatting>
  <conditionalFormatting sqref="C439:D439">
    <cfRule type="cellIs" dxfId="914" priority="80" operator="equal">
      <formula>"+"</formula>
    </cfRule>
    <cfRule type="cellIs" dxfId="913" priority="81" operator="equal">
      <formula>"x"</formula>
    </cfRule>
    <cfRule type="cellIs" dxfId="912" priority="82" operator="equal">
      <formula>"z"</formula>
    </cfRule>
    <cfRule type="cellIs" dxfId="911" priority="83" operator="equal">
      <formula>"masquer"</formula>
    </cfRule>
  </conditionalFormatting>
  <conditionalFormatting sqref="C438:D440">
    <cfRule type="containsText" dxfId="910" priority="36" operator="containsText" text="x">
      <formula>NOT(ISERROR(SEARCH("x",C438)))</formula>
    </cfRule>
  </conditionalFormatting>
  <conditionalFormatting sqref="C438:D440">
    <cfRule type="cellIs" dxfId="909" priority="34" operator="equal">
      <formula>"masquer"</formula>
    </cfRule>
  </conditionalFormatting>
  <conditionalFormatting sqref="C438:D440">
    <cfRule type="cellIs" dxfId="908" priority="30" operator="equal">
      <formula>"+"</formula>
    </cfRule>
    <cfRule type="cellIs" dxfId="907" priority="31" operator="equal">
      <formula>"x"</formula>
    </cfRule>
    <cfRule type="cellIs" dxfId="906" priority="32" operator="equal">
      <formula>"z"</formula>
    </cfRule>
    <cfRule type="cellIs" dxfId="905" priority="33" operator="equal">
      <formula>"masquer"</formula>
    </cfRule>
  </conditionalFormatting>
  <conditionalFormatting sqref="C424:D424">
    <cfRule type="cellIs" dxfId="904" priority="26" operator="equal">
      <formula>"+"</formula>
    </cfRule>
    <cfRule type="cellIs" dxfId="903" priority="27" operator="equal">
      <formula>"x"</formula>
    </cfRule>
    <cfRule type="cellIs" dxfId="902" priority="28" operator="equal">
      <formula>"z"</formula>
    </cfRule>
    <cfRule type="cellIs" dxfId="901" priority="29" operator="equal">
      <formula>"masquer"</formula>
    </cfRule>
  </conditionalFormatting>
  <conditionalFormatting sqref="C428:D428">
    <cfRule type="cellIs" dxfId="900" priority="22" operator="equal">
      <formula>"+"</formula>
    </cfRule>
    <cfRule type="cellIs" dxfId="899" priority="23" operator="equal">
      <formula>"x"</formula>
    </cfRule>
    <cfRule type="cellIs" dxfId="898" priority="24" operator="equal">
      <formula>"z"</formula>
    </cfRule>
    <cfRule type="cellIs" dxfId="897" priority="25" operator="equal">
      <formula>"masquer"</formula>
    </cfRule>
  </conditionalFormatting>
  <conditionalFormatting sqref="G421">
    <cfRule type="containsText" dxfId="896" priority="12" operator="containsText" text="x">
      <formula>NOT(ISERROR(SEARCH("x",G421)))</formula>
    </cfRule>
  </conditionalFormatting>
  <conditionalFormatting sqref="G421">
    <cfRule type="cellIs" dxfId="895" priority="10" operator="equal">
      <formula>"masquer"</formula>
    </cfRule>
  </conditionalFormatting>
  <conditionalFormatting sqref="I421">
    <cfRule type="containsText" dxfId="894" priority="9" operator="containsText" text="x">
      <formula>NOT(ISERROR(SEARCH("x",I421)))</formula>
    </cfRule>
  </conditionalFormatting>
  <conditionalFormatting sqref="I421">
    <cfRule type="cellIs" dxfId="893" priority="7" operator="equal">
      <formula>"masquer"</formula>
    </cfRule>
  </conditionalFormatting>
  <conditionalFormatting sqref="H421">
    <cfRule type="containsText" dxfId="892" priority="6" operator="containsText" text="x">
      <formula>NOT(ISERROR(SEARCH("x",H421)))</formula>
    </cfRule>
  </conditionalFormatting>
  <conditionalFormatting sqref="H421">
    <cfRule type="cellIs" dxfId="891" priority="4" operator="equal">
      <formula>"masquer"</formula>
    </cfRule>
  </conditionalFormatting>
  <conditionalFormatting sqref="J421:O421">
    <cfRule type="containsText" dxfId="890" priority="3" operator="containsText" text="x">
      <formula>NOT(ISERROR(SEARCH("x",J421)))</formula>
    </cfRule>
  </conditionalFormatting>
  <conditionalFormatting sqref="J421:O421">
    <cfRule type="cellIs" dxfId="889" priority="1" operator="equal">
      <formula>"masquer"</formula>
    </cfRule>
  </conditionalFormatting>
  <dataValidations count="1">
    <dataValidation type="list" allowBlank="1" showInputMessage="1" showErrorMessage="1" sqref="A1:A574" xr:uid="{00000000-0002-0000-0500-000000000000}">
      <formula1>ABREVIATION</formula1>
    </dataValidation>
  </dataValidations>
  <printOptions horizontalCentered="1"/>
  <pageMargins left="0.31496062992125984" right="0.31496062992125984" top="0.31496062992125984" bottom="0.39370078740157483" header="0" footer="0.31496062992125984"/>
  <pageSetup paperSize="9" scale="90" fitToHeight="0" orientation="portrait" horizontalDpi="1200" verticalDpi="1200" r:id="rId3"/>
  <ignoredErrors>
    <ignoredError sqref="C17:C18 C22:C23 C27:C28 C36:C37 C41:C50 C128 C169:C170 C182:C184 C198:C199 C205 C210:C211 C215 C218:C223 C275:C293 C298:C301 C327 C330 C333:C337 C383:C389 C433 C437 C449:C451 C455:C456 C458:C459 C461:C462 C488:C491 C525:C527 C544:C559 C574 C529:C537 C164 C150:C151 C471:C473 C464:C468 C307:C320 C153 C155:C156 C158 C186:C195 C539" unlockedFormula="1"/>
  </ignoredErrors>
  <extLst>
    <ext xmlns:x14="http://schemas.microsoft.com/office/spreadsheetml/2009/9/main" uri="{78C0D931-6437-407d-A8EE-F0AAD7539E65}">
      <x14:conditionalFormattings>
        <x14:conditionalFormatting xmlns:xm="http://schemas.microsoft.com/office/excel/2006/main">
          <x14:cfRule type="containsText" priority="560" operator="containsText" id="{7FBA31E2-A311-47D8-9932-4CEDDF3F93BB}">
            <xm:f>NOT(ISERROR(SEARCH("+",#REF!)))</xm:f>
            <xm:f>"+"</xm:f>
            <x14:dxf>
              <fill>
                <patternFill>
                  <bgColor theme="9"/>
                </patternFill>
              </fill>
            </x14:dxf>
          </x14:cfRule>
          <xm:sqref>E1:K1 M1:O1</xm:sqref>
        </x14:conditionalFormatting>
        <x14:conditionalFormatting xmlns:xm="http://schemas.microsoft.com/office/excel/2006/main">
          <x14:cfRule type="containsText" priority="518" operator="containsText" id="{C0503B8F-9F00-4B80-9944-190452FFF384}">
            <xm:f>NOT(ISERROR(SEARCH("+",B1)))</xm:f>
            <xm:f>"+"</xm:f>
            <x14:dxf>
              <fill>
                <patternFill patternType="lightUp">
                  <fgColor theme="9" tint="-0.24994659260841701"/>
                  <bgColor auto="1"/>
                </patternFill>
              </fill>
            </x14:dxf>
          </x14:cfRule>
          <xm:sqref>D1 C31:D33 D24:D26 D29 C39:D40 C129:D138 C142:D143 C159:D161 C165:D168 C145:D149 C171:D176 C178:D178 C183:D183 C185:D186 C189:D190 C196:D197 C200:D204 C206:D209 C212:D214 C216:D217 C219:D219 C224:D274 C295:D297 C302:D305 C325:D326 C328:D329 C331:D332 C334:D334 C338:D377 C434:D436 C452:D454 C457:D457 C460:D460 C463:D463 C466:D466 C469:D469 C474:D488 C490:D490 C492:D524 C560:D573 C575:D1048576 C379:D382 C540:D543 C526:D526 C528:D528 C536:D538 C51:D127 D3:D21 C441:D448 C439:D439 C425:D427 C429:D432 C390:D423 B1:B1048576 C180:D181</xm:sqref>
        </x14:conditionalFormatting>
        <x14:conditionalFormatting xmlns:xm="http://schemas.microsoft.com/office/excel/2006/main">
          <x14:cfRule type="containsText" priority="433" operator="containsText" id="{FAD153F3-9FA1-4921-BCBE-719239C9815B}">
            <xm:f>NOT(ISERROR(SEARCH("+",C1)))</xm:f>
            <xm:f>"+"</xm:f>
            <x14:dxf>
              <fill>
                <patternFill patternType="lightUp">
                  <fgColor theme="9" tint="-0.24994659260841701"/>
                  <bgColor auto="1"/>
                </patternFill>
              </fill>
            </x14:dxf>
          </x14:cfRule>
          <xm:sqref>C1 C24:C26 C29 C3:C21</xm:sqref>
        </x14:conditionalFormatting>
        <x14:conditionalFormatting xmlns:xm="http://schemas.microsoft.com/office/excel/2006/main">
          <x14:cfRule type="containsText" priority="426" operator="containsText" id="{D676B805-F060-4421-B8F5-2A5FDFBAC3A6}">
            <xm:f>NOT(ISERROR(SEARCH("+",#REF!)))</xm:f>
            <xm:f>"+"</xm:f>
            <x14:dxf>
              <fill>
                <patternFill>
                  <bgColor theme="9"/>
                </patternFill>
              </fill>
            </x14:dxf>
          </x14:cfRule>
          <xm:sqref>L1</xm:sqref>
        </x14:conditionalFormatting>
        <x14:conditionalFormatting xmlns:xm="http://schemas.microsoft.com/office/excel/2006/main">
          <x14:cfRule type="containsText" priority="396" operator="containsText" id="{1C083726-B317-4116-91A2-6A4B57314558}">
            <xm:f>NOT(ISERROR(SEARCH("+",D128)))</xm:f>
            <xm:f>"+"</xm:f>
            <x14:dxf>
              <fill>
                <patternFill patternType="lightUp">
                  <fgColor theme="9" tint="-0.24994659260841701"/>
                  <bgColor auto="1"/>
                </patternFill>
              </fill>
            </x14:dxf>
          </x14:cfRule>
          <xm:sqref>D128</xm:sqref>
        </x14:conditionalFormatting>
        <x14:conditionalFormatting xmlns:xm="http://schemas.microsoft.com/office/excel/2006/main">
          <x14:cfRule type="containsText" priority="412" operator="containsText" id="{D7A87B77-A34F-493B-B720-C50C762F2212}">
            <xm:f>NOT(ISERROR(SEARCH("+",D22)))</xm:f>
            <xm:f>"+"</xm:f>
            <x14:dxf>
              <fill>
                <patternFill patternType="lightUp">
                  <fgColor theme="9" tint="-0.24994659260841701"/>
                  <bgColor auto="1"/>
                </patternFill>
              </fill>
            </x14:dxf>
          </x14:cfRule>
          <xm:sqref>D22:D23</xm:sqref>
        </x14:conditionalFormatting>
        <x14:conditionalFormatting xmlns:xm="http://schemas.microsoft.com/office/excel/2006/main">
          <x14:cfRule type="containsText" priority="410" operator="containsText" id="{DEF95B64-4887-4CF8-86A3-3741CCA88855}">
            <xm:f>NOT(ISERROR(SEARCH("+",C22)))</xm:f>
            <xm:f>"+"</xm:f>
            <x14:dxf>
              <fill>
                <patternFill patternType="lightUp">
                  <fgColor theme="9" tint="-0.24994659260841701"/>
                  <bgColor auto="1"/>
                </patternFill>
              </fill>
            </x14:dxf>
          </x14:cfRule>
          <xm:sqref>C22:C23</xm:sqref>
        </x14:conditionalFormatting>
        <x14:conditionalFormatting xmlns:xm="http://schemas.microsoft.com/office/excel/2006/main">
          <x14:cfRule type="containsText" priority="408" operator="containsText" id="{C8FC4211-8AAC-4ECE-A584-744B05D7E3D9}">
            <xm:f>NOT(ISERROR(SEARCH("+",D27)))</xm:f>
            <xm:f>"+"</xm:f>
            <x14:dxf>
              <fill>
                <patternFill patternType="lightUp">
                  <fgColor theme="9" tint="-0.24994659260841701"/>
                  <bgColor auto="1"/>
                </patternFill>
              </fill>
            </x14:dxf>
          </x14:cfRule>
          <xm:sqref>D27:D28</xm:sqref>
        </x14:conditionalFormatting>
        <x14:conditionalFormatting xmlns:xm="http://schemas.microsoft.com/office/excel/2006/main">
          <x14:cfRule type="containsText" priority="406" operator="containsText" id="{90FD20B5-B00B-445D-8949-6C85FB24D752}">
            <xm:f>NOT(ISERROR(SEARCH("+",C27)))</xm:f>
            <xm:f>"+"</xm:f>
            <x14:dxf>
              <fill>
                <patternFill patternType="lightUp">
                  <fgColor theme="9" tint="-0.24994659260841701"/>
                  <bgColor auto="1"/>
                </patternFill>
              </fill>
            </x14:dxf>
          </x14:cfRule>
          <xm:sqref>C27:C28</xm:sqref>
        </x14:conditionalFormatting>
        <x14:conditionalFormatting xmlns:xm="http://schemas.microsoft.com/office/excel/2006/main">
          <x14:cfRule type="containsText" priority="404" operator="containsText" id="{C5183BD6-A36C-4C96-BED2-FC8BDC1AA4DE}">
            <xm:f>NOT(ISERROR(SEARCH("+",D34)))</xm:f>
            <xm:f>"+"</xm:f>
            <x14:dxf>
              <fill>
                <patternFill patternType="lightUp">
                  <fgColor theme="9" tint="-0.24994659260841701"/>
                  <bgColor auto="1"/>
                </patternFill>
              </fill>
            </x14:dxf>
          </x14:cfRule>
          <xm:sqref>D34:D38</xm:sqref>
        </x14:conditionalFormatting>
        <x14:conditionalFormatting xmlns:xm="http://schemas.microsoft.com/office/excel/2006/main">
          <x14:cfRule type="containsText" priority="402" operator="containsText" id="{95A85462-D0D6-4C6B-AF46-C96C1EF42D03}">
            <xm:f>NOT(ISERROR(SEARCH("+",C34)))</xm:f>
            <xm:f>"+"</xm:f>
            <x14:dxf>
              <fill>
                <patternFill patternType="lightUp">
                  <fgColor theme="9" tint="-0.24994659260841701"/>
                  <bgColor auto="1"/>
                </patternFill>
              </fill>
            </x14:dxf>
          </x14:cfRule>
          <xm:sqref>C34:C38</xm:sqref>
        </x14:conditionalFormatting>
        <x14:conditionalFormatting xmlns:xm="http://schemas.microsoft.com/office/excel/2006/main">
          <x14:cfRule type="containsText" priority="400" operator="containsText" id="{8B33433E-1ABB-4842-9E8D-E19B198D6427}">
            <xm:f>NOT(ISERROR(SEARCH("+",D41)))</xm:f>
            <xm:f>"+"</xm:f>
            <x14:dxf>
              <fill>
                <patternFill patternType="lightUp">
                  <fgColor theme="9" tint="-0.24994659260841701"/>
                  <bgColor auto="1"/>
                </patternFill>
              </fill>
            </x14:dxf>
          </x14:cfRule>
          <xm:sqref>D41:D50</xm:sqref>
        </x14:conditionalFormatting>
        <x14:conditionalFormatting xmlns:xm="http://schemas.microsoft.com/office/excel/2006/main">
          <x14:cfRule type="containsText" priority="398" operator="containsText" id="{84EC5264-9BEE-4335-AB6A-64C6622163D8}">
            <xm:f>NOT(ISERROR(SEARCH("+",C41)))</xm:f>
            <xm:f>"+"</xm:f>
            <x14:dxf>
              <fill>
                <patternFill patternType="lightUp">
                  <fgColor theme="9" tint="-0.24994659260841701"/>
                  <bgColor auto="1"/>
                </patternFill>
              </fill>
            </x14:dxf>
          </x14:cfRule>
          <xm:sqref>C41:C50</xm:sqref>
        </x14:conditionalFormatting>
        <x14:conditionalFormatting xmlns:xm="http://schemas.microsoft.com/office/excel/2006/main">
          <x14:cfRule type="containsText" priority="394" operator="containsText" id="{3F15D042-F8C9-48B0-813D-415D4089B113}">
            <xm:f>NOT(ISERROR(SEARCH("+",C128)))</xm:f>
            <xm:f>"+"</xm:f>
            <x14:dxf>
              <fill>
                <patternFill patternType="lightUp">
                  <fgColor theme="9" tint="-0.24994659260841701"/>
                  <bgColor auto="1"/>
                </patternFill>
              </fill>
            </x14:dxf>
          </x14:cfRule>
          <xm:sqref>C128</xm:sqref>
        </x14:conditionalFormatting>
        <x14:conditionalFormatting xmlns:xm="http://schemas.microsoft.com/office/excel/2006/main">
          <x14:cfRule type="containsText" priority="392" operator="containsText" id="{6BFBAB7B-7B4B-495C-A048-E2479294BEF0}">
            <xm:f>NOT(ISERROR(SEARCH("+",D139)))</xm:f>
            <xm:f>"+"</xm:f>
            <x14:dxf>
              <fill>
                <patternFill patternType="lightUp">
                  <fgColor theme="9" tint="-0.24994659260841701"/>
                  <bgColor auto="1"/>
                </patternFill>
              </fill>
            </x14:dxf>
          </x14:cfRule>
          <xm:sqref>D139:D141</xm:sqref>
        </x14:conditionalFormatting>
        <x14:conditionalFormatting xmlns:xm="http://schemas.microsoft.com/office/excel/2006/main">
          <x14:cfRule type="containsText" priority="390" operator="containsText" id="{3ABD43C8-3F83-4F02-9499-3318BF1F2718}">
            <xm:f>NOT(ISERROR(SEARCH("+",C139)))</xm:f>
            <xm:f>"+"</xm:f>
            <x14:dxf>
              <fill>
                <patternFill patternType="lightUp">
                  <fgColor theme="9" tint="-0.24994659260841701"/>
                  <bgColor auto="1"/>
                </patternFill>
              </fill>
            </x14:dxf>
          </x14:cfRule>
          <xm:sqref>C139:C141</xm:sqref>
        </x14:conditionalFormatting>
        <x14:conditionalFormatting xmlns:xm="http://schemas.microsoft.com/office/excel/2006/main">
          <x14:cfRule type="containsText" priority="388" operator="containsText" id="{AD577298-FC76-4B3C-9B7A-22EE1DBF5462}">
            <xm:f>NOT(ISERROR(SEARCH("+",D150)))</xm:f>
            <xm:f>"+"</xm:f>
            <x14:dxf>
              <fill>
                <patternFill patternType="lightUp">
                  <fgColor theme="9" tint="-0.24994659260841701"/>
                  <bgColor auto="1"/>
                </patternFill>
              </fill>
            </x14:dxf>
          </x14:cfRule>
          <xm:sqref>D150:D158</xm:sqref>
        </x14:conditionalFormatting>
        <x14:conditionalFormatting xmlns:xm="http://schemas.microsoft.com/office/excel/2006/main">
          <x14:cfRule type="containsText" priority="386" operator="containsText" id="{31AEC5CA-ED6F-4E92-8800-DE3C3CC18A1D}">
            <xm:f>NOT(ISERROR(SEARCH("+",C150)))</xm:f>
            <xm:f>"+"</xm:f>
            <x14:dxf>
              <fill>
                <patternFill patternType="lightUp">
                  <fgColor theme="9" tint="-0.24994659260841701"/>
                  <bgColor auto="1"/>
                </patternFill>
              </fill>
            </x14:dxf>
          </x14:cfRule>
          <xm:sqref>C150:C158</xm:sqref>
        </x14:conditionalFormatting>
        <x14:conditionalFormatting xmlns:xm="http://schemas.microsoft.com/office/excel/2006/main">
          <x14:cfRule type="containsText" priority="384" operator="containsText" id="{C9188EB1-1FF6-4BC0-BF2B-8828CA2E1911}">
            <xm:f>NOT(ISERROR(SEARCH("+",D162)))</xm:f>
            <xm:f>"+"</xm:f>
            <x14:dxf>
              <fill>
                <patternFill patternType="lightUp">
                  <fgColor theme="9" tint="-0.24994659260841701"/>
                  <bgColor auto="1"/>
                </patternFill>
              </fill>
            </x14:dxf>
          </x14:cfRule>
          <xm:sqref>D162:D164</xm:sqref>
        </x14:conditionalFormatting>
        <x14:conditionalFormatting xmlns:xm="http://schemas.microsoft.com/office/excel/2006/main">
          <x14:cfRule type="containsText" priority="382" operator="containsText" id="{FF67F744-FC5B-4644-BA33-6F3E0B21D913}">
            <xm:f>NOT(ISERROR(SEARCH("+",C163)))</xm:f>
            <xm:f>"+"</xm:f>
            <x14:dxf>
              <fill>
                <patternFill patternType="lightUp">
                  <fgColor theme="9" tint="-0.24994659260841701"/>
                  <bgColor auto="1"/>
                </patternFill>
              </fill>
            </x14:dxf>
          </x14:cfRule>
          <xm:sqref>C163:C164</xm:sqref>
        </x14:conditionalFormatting>
        <x14:conditionalFormatting xmlns:xm="http://schemas.microsoft.com/office/excel/2006/main">
          <x14:cfRule type="containsText" priority="368" operator="containsText" id="{2840BEFA-75D1-4CD1-AE03-44F819EE4598}">
            <xm:f>NOT(ISERROR(SEARCH("+",C162)))</xm:f>
            <xm:f>"+"</xm:f>
            <x14:dxf>
              <fill>
                <patternFill patternType="lightUp">
                  <fgColor theme="9" tint="-0.24994659260841701"/>
                  <bgColor auto="1"/>
                </patternFill>
              </fill>
            </x14:dxf>
          </x14:cfRule>
          <xm:sqref>C162</xm:sqref>
        </x14:conditionalFormatting>
        <x14:conditionalFormatting xmlns:xm="http://schemas.microsoft.com/office/excel/2006/main">
          <x14:cfRule type="containsText" priority="366" operator="containsText" id="{0CF8B9CE-2FB5-4FA5-8F31-A72C9A0A3381}">
            <xm:f>NOT(ISERROR(SEARCH("+",D144)))</xm:f>
            <xm:f>"+"</xm:f>
            <x14:dxf>
              <fill>
                <patternFill patternType="lightUp">
                  <fgColor theme="9" tint="-0.24994659260841701"/>
                  <bgColor auto="1"/>
                </patternFill>
              </fill>
            </x14:dxf>
          </x14:cfRule>
          <xm:sqref>D144</xm:sqref>
        </x14:conditionalFormatting>
        <x14:conditionalFormatting xmlns:xm="http://schemas.microsoft.com/office/excel/2006/main">
          <x14:cfRule type="containsText" priority="364" operator="containsText" id="{999A8A4B-7065-4FE9-A66C-D99A49811D2D}">
            <xm:f>NOT(ISERROR(SEARCH("+",C144)))</xm:f>
            <xm:f>"+"</xm:f>
            <x14:dxf>
              <fill>
                <patternFill patternType="lightUp">
                  <fgColor theme="9" tint="-0.24994659260841701"/>
                  <bgColor auto="1"/>
                </patternFill>
              </fill>
            </x14:dxf>
          </x14:cfRule>
          <xm:sqref>C144</xm:sqref>
        </x14:conditionalFormatting>
        <x14:conditionalFormatting xmlns:xm="http://schemas.microsoft.com/office/excel/2006/main">
          <x14:cfRule type="containsText" priority="362" operator="containsText" id="{30835A3B-7C07-4805-8E17-67B5C229EC6D}">
            <xm:f>NOT(ISERROR(SEARCH("+",D169)))</xm:f>
            <xm:f>"+"</xm:f>
            <x14:dxf>
              <fill>
                <patternFill patternType="lightUp">
                  <fgColor theme="9" tint="-0.24994659260841701"/>
                  <bgColor auto="1"/>
                </patternFill>
              </fill>
            </x14:dxf>
          </x14:cfRule>
          <xm:sqref>D169:D170</xm:sqref>
        </x14:conditionalFormatting>
        <x14:conditionalFormatting xmlns:xm="http://schemas.microsoft.com/office/excel/2006/main">
          <x14:cfRule type="containsText" priority="360" operator="containsText" id="{6EF58067-987D-4C4E-89E5-0DE4F517AD54}">
            <xm:f>NOT(ISERROR(SEARCH("+",C169)))</xm:f>
            <xm:f>"+"</xm:f>
            <x14:dxf>
              <fill>
                <patternFill patternType="lightUp">
                  <fgColor theme="9" tint="-0.24994659260841701"/>
                  <bgColor auto="1"/>
                </patternFill>
              </fill>
            </x14:dxf>
          </x14:cfRule>
          <xm:sqref>C169:C170</xm:sqref>
        </x14:conditionalFormatting>
        <x14:conditionalFormatting xmlns:xm="http://schemas.microsoft.com/office/excel/2006/main">
          <x14:cfRule type="containsText" priority="358" operator="containsText" id="{8EF85C66-61FC-48D4-AAA2-4C10EDCF474B}">
            <xm:f>NOT(ISERROR(SEARCH("+",D177)))</xm:f>
            <xm:f>"+"</xm:f>
            <x14:dxf>
              <fill>
                <patternFill patternType="lightUp">
                  <fgColor theme="9" tint="-0.24994659260841701"/>
                  <bgColor auto="1"/>
                </patternFill>
              </fill>
            </x14:dxf>
          </x14:cfRule>
          <xm:sqref>D177</xm:sqref>
        </x14:conditionalFormatting>
        <x14:conditionalFormatting xmlns:xm="http://schemas.microsoft.com/office/excel/2006/main">
          <x14:cfRule type="containsText" priority="356" operator="containsText" id="{3504505D-1EF3-4EAA-BB9C-F5AE004BA747}">
            <xm:f>NOT(ISERROR(SEARCH("+",C177)))</xm:f>
            <xm:f>"+"</xm:f>
            <x14:dxf>
              <fill>
                <patternFill patternType="lightUp">
                  <fgColor theme="9" tint="-0.24994659260841701"/>
                  <bgColor auto="1"/>
                </patternFill>
              </fill>
            </x14:dxf>
          </x14:cfRule>
          <xm:sqref>C177</xm:sqref>
        </x14:conditionalFormatting>
        <x14:conditionalFormatting xmlns:xm="http://schemas.microsoft.com/office/excel/2006/main">
          <x14:cfRule type="containsText" priority="354" operator="containsText" id="{1661CCC1-FECF-485E-AD7D-F33EEF3DC2BD}">
            <xm:f>NOT(ISERROR(SEARCH("+",D179)))</xm:f>
            <xm:f>"+"</xm:f>
            <x14:dxf>
              <fill>
                <patternFill patternType="lightUp">
                  <fgColor theme="9" tint="-0.24994659260841701"/>
                  <bgColor auto="1"/>
                </patternFill>
              </fill>
            </x14:dxf>
          </x14:cfRule>
          <xm:sqref>D179</xm:sqref>
        </x14:conditionalFormatting>
        <x14:conditionalFormatting xmlns:xm="http://schemas.microsoft.com/office/excel/2006/main">
          <x14:cfRule type="containsText" priority="352" operator="containsText" id="{CE92BF0D-18B9-4791-9BDA-96C44716AA69}">
            <xm:f>NOT(ISERROR(SEARCH("+",C179)))</xm:f>
            <xm:f>"+"</xm:f>
            <x14:dxf>
              <fill>
                <patternFill patternType="lightUp">
                  <fgColor theme="9" tint="-0.24994659260841701"/>
                  <bgColor auto="1"/>
                </patternFill>
              </fill>
            </x14:dxf>
          </x14:cfRule>
          <xm:sqref>C179</xm:sqref>
        </x14:conditionalFormatting>
        <x14:conditionalFormatting xmlns:xm="http://schemas.microsoft.com/office/excel/2006/main">
          <x14:cfRule type="containsText" priority="350" operator="containsText" id="{A6E0EE64-904C-476A-93A5-CE7A27F2B26F}">
            <xm:f>NOT(ISERROR(SEARCH("+",D182)))</xm:f>
            <xm:f>"+"</xm:f>
            <x14:dxf>
              <fill>
                <patternFill patternType="lightUp">
                  <fgColor theme="9" tint="-0.24994659260841701"/>
                  <bgColor auto="1"/>
                </patternFill>
              </fill>
            </x14:dxf>
          </x14:cfRule>
          <xm:sqref>D182</xm:sqref>
        </x14:conditionalFormatting>
        <x14:conditionalFormatting xmlns:xm="http://schemas.microsoft.com/office/excel/2006/main">
          <x14:cfRule type="containsText" priority="348" operator="containsText" id="{9A2ED212-E35D-4714-88C9-D6DDFDCB9B16}">
            <xm:f>NOT(ISERROR(SEARCH("+",C182)))</xm:f>
            <xm:f>"+"</xm:f>
            <x14:dxf>
              <fill>
                <patternFill patternType="lightUp">
                  <fgColor theme="9" tint="-0.24994659260841701"/>
                  <bgColor auto="1"/>
                </patternFill>
              </fill>
            </x14:dxf>
          </x14:cfRule>
          <xm:sqref>C182</xm:sqref>
        </x14:conditionalFormatting>
        <x14:conditionalFormatting xmlns:xm="http://schemas.microsoft.com/office/excel/2006/main">
          <x14:cfRule type="containsText" priority="346" operator="containsText" id="{3B0C5344-F208-4681-A956-F1FDC8AF281D}">
            <xm:f>NOT(ISERROR(SEARCH("+",D184)))</xm:f>
            <xm:f>"+"</xm:f>
            <x14:dxf>
              <fill>
                <patternFill patternType="lightUp">
                  <fgColor theme="9" tint="-0.24994659260841701"/>
                  <bgColor auto="1"/>
                </patternFill>
              </fill>
            </x14:dxf>
          </x14:cfRule>
          <xm:sqref>D184</xm:sqref>
        </x14:conditionalFormatting>
        <x14:conditionalFormatting xmlns:xm="http://schemas.microsoft.com/office/excel/2006/main">
          <x14:cfRule type="containsText" priority="344" operator="containsText" id="{A9038509-7753-4FCD-A4A1-4E56022B1358}">
            <xm:f>NOT(ISERROR(SEARCH("+",C184)))</xm:f>
            <xm:f>"+"</xm:f>
            <x14:dxf>
              <fill>
                <patternFill patternType="lightUp">
                  <fgColor theme="9" tint="-0.24994659260841701"/>
                  <bgColor auto="1"/>
                </patternFill>
              </fill>
            </x14:dxf>
          </x14:cfRule>
          <xm:sqref>C184</xm:sqref>
        </x14:conditionalFormatting>
        <x14:conditionalFormatting xmlns:xm="http://schemas.microsoft.com/office/excel/2006/main">
          <x14:cfRule type="containsText" priority="342" operator="containsText" id="{CF792148-9122-4B0C-8017-7A6CC7DF641F}">
            <xm:f>NOT(ISERROR(SEARCH("+",D187)))</xm:f>
            <xm:f>"+"</xm:f>
            <x14:dxf>
              <fill>
                <patternFill patternType="lightUp">
                  <fgColor theme="9" tint="-0.24994659260841701"/>
                  <bgColor auto="1"/>
                </patternFill>
              </fill>
            </x14:dxf>
          </x14:cfRule>
          <xm:sqref>D187:D188</xm:sqref>
        </x14:conditionalFormatting>
        <x14:conditionalFormatting xmlns:xm="http://schemas.microsoft.com/office/excel/2006/main">
          <x14:cfRule type="containsText" priority="340" operator="containsText" id="{7ACA8C48-9BF5-4748-ACB8-A9FDBA1F4300}">
            <xm:f>NOT(ISERROR(SEARCH("+",C187)))</xm:f>
            <xm:f>"+"</xm:f>
            <x14:dxf>
              <fill>
                <patternFill patternType="lightUp">
                  <fgColor theme="9" tint="-0.24994659260841701"/>
                  <bgColor auto="1"/>
                </patternFill>
              </fill>
            </x14:dxf>
          </x14:cfRule>
          <xm:sqref>C187:C188</xm:sqref>
        </x14:conditionalFormatting>
        <x14:conditionalFormatting xmlns:xm="http://schemas.microsoft.com/office/excel/2006/main">
          <x14:cfRule type="containsText" priority="338" operator="containsText" id="{58FD1778-ADA1-4FE1-8BBC-819F7C773745}">
            <xm:f>NOT(ISERROR(SEARCH("+",D191)))</xm:f>
            <xm:f>"+"</xm:f>
            <x14:dxf>
              <fill>
                <patternFill patternType="lightUp">
                  <fgColor theme="9" tint="-0.24994659260841701"/>
                  <bgColor auto="1"/>
                </patternFill>
              </fill>
            </x14:dxf>
          </x14:cfRule>
          <xm:sqref>D191:D195</xm:sqref>
        </x14:conditionalFormatting>
        <x14:conditionalFormatting xmlns:xm="http://schemas.microsoft.com/office/excel/2006/main">
          <x14:cfRule type="containsText" priority="336" operator="containsText" id="{81C64B5A-E4EF-4D22-8603-56BF96F446F3}">
            <xm:f>NOT(ISERROR(SEARCH("+",C191)))</xm:f>
            <xm:f>"+"</xm:f>
            <x14:dxf>
              <fill>
                <patternFill patternType="lightUp">
                  <fgColor theme="9" tint="-0.24994659260841701"/>
                  <bgColor auto="1"/>
                </patternFill>
              </fill>
            </x14:dxf>
          </x14:cfRule>
          <xm:sqref>C191:C195</xm:sqref>
        </x14:conditionalFormatting>
        <x14:conditionalFormatting xmlns:xm="http://schemas.microsoft.com/office/excel/2006/main">
          <x14:cfRule type="containsText" priority="334" operator="containsText" id="{FE3599C1-7B4D-4F94-B344-5EA825DB5E30}">
            <xm:f>NOT(ISERROR(SEARCH("+",D198)))</xm:f>
            <xm:f>"+"</xm:f>
            <x14:dxf>
              <fill>
                <patternFill patternType="lightUp">
                  <fgColor theme="9" tint="-0.24994659260841701"/>
                  <bgColor auto="1"/>
                </patternFill>
              </fill>
            </x14:dxf>
          </x14:cfRule>
          <xm:sqref>D198:D199</xm:sqref>
        </x14:conditionalFormatting>
        <x14:conditionalFormatting xmlns:xm="http://schemas.microsoft.com/office/excel/2006/main">
          <x14:cfRule type="containsText" priority="332" operator="containsText" id="{938C3496-58EE-414D-B575-6131BEB7F688}">
            <xm:f>NOT(ISERROR(SEARCH("+",C198)))</xm:f>
            <xm:f>"+"</xm:f>
            <x14:dxf>
              <fill>
                <patternFill patternType="lightUp">
                  <fgColor theme="9" tint="-0.24994659260841701"/>
                  <bgColor auto="1"/>
                </patternFill>
              </fill>
            </x14:dxf>
          </x14:cfRule>
          <xm:sqref>C198:C199</xm:sqref>
        </x14:conditionalFormatting>
        <x14:conditionalFormatting xmlns:xm="http://schemas.microsoft.com/office/excel/2006/main">
          <x14:cfRule type="containsText" priority="330" operator="containsText" id="{6006D5D3-A3A1-493F-B15E-519A6BB62281}">
            <xm:f>NOT(ISERROR(SEARCH("+",D205)))</xm:f>
            <xm:f>"+"</xm:f>
            <x14:dxf>
              <fill>
                <patternFill patternType="lightUp">
                  <fgColor theme="9" tint="-0.24994659260841701"/>
                  <bgColor auto="1"/>
                </patternFill>
              </fill>
            </x14:dxf>
          </x14:cfRule>
          <xm:sqref>D205</xm:sqref>
        </x14:conditionalFormatting>
        <x14:conditionalFormatting xmlns:xm="http://schemas.microsoft.com/office/excel/2006/main">
          <x14:cfRule type="containsText" priority="328" operator="containsText" id="{040AFF4B-EA3D-40E1-A720-5EF853D0C397}">
            <xm:f>NOT(ISERROR(SEARCH("+",C205)))</xm:f>
            <xm:f>"+"</xm:f>
            <x14:dxf>
              <fill>
                <patternFill patternType="lightUp">
                  <fgColor theme="9" tint="-0.24994659260841701"/>
                  <bgColor auto="1"/>
                </patternFill>
              </fill>
            </x14:dxf>
          </x14:cfRule>
          <xm:sqref>C205</xm:sqref>
        </x14:conditionalFormatting>
        <x14:conditionalFormatting xmlns:xm="http://schemas.microsoft.com/office/excel/2006/main">
          <x14:cfRule type="containsText" priority="326" operator="containsText" id="{A10104FF-325A-46B5-ACDA-0D40D99990B7}">
            <xm:f>NOT(ISERROR(SEARCH("+",D210)))</xm:f>
            <xm:f>"+"</xm:f>
            <x14:dxf>
              <fill>
                <patternFill patternType="lightUp">
                  <fgColor theme="9" tint="-0.24994659260841701"/>
                  <bgColor auto="1"/>
                </patternFill>
              </fill>
            </x14:dxf>
          </x14:cfRule>
          <xm:sqref>D210:D211</xm:sqref>
        </x14:conditionalFormatting>
        <x14:conditionalFormatting xmlns:xm="http://schemas.microsoft.com/office/excel/2006/main">
          <x14:cfRule type="containsText" priority="324" operator="containsText" id="{4E1F96FA-5CA8-4363-ADD4-902339C8A180}">
            <xm:f>NOT(ISERROR(SEARCH("+",C210)))</xm:f>
            <xm:f>"+"</xm:f>
            <x14:dxf>
              <fill>
                <patternFill patternType="lightUp">
                  <fgColor theme="9" tint="-0.24994659260841701"/>
                  <bgColor auto="1"/>
                </patternFill>
              </fill>
            </x14:dxf>
          </x14:cfRule>
          <xm:sqref>C210:C211</xm:sqref>
        </x14:conditionalFormatting>
        <x14:conditionalFormatting xmlns:xm="http://schemas.microsoft.com/office/excel/2006/main">
          <x14:cfRule type="containsText" priority="322" operator="containsText" id="{597F6707-F362-45B1-AFB2-0FCB49071783}">
            <xm:f>NOT(ISERROR(SEARCH("+",D215)))</xm:f>
            <xm:f>"+"</xm:f>
            <x14:dxf>
              <fill>
                <patternFill patternType="lightUp">
                  <fgColor theme="9" tint="-0.24994659260841701"/>
                  <bgColor auto="1"/>
                </patternFill>
              </fill>
            </x14:dxf>
          </x14:cfRule>
          <xm:sqref>D215</xm:sqref>
        </x14:conditionalFormatting>
        <x14:conditionalFormatting xmlns:xm="http://schemas.microsoft.com/office/excel/2006/main">
          <x14:cfRule type="containsText" priority="320" operator="containsText" id="{5576C7D5-1D5C-4D64-BB0B-29E74E127DDE}">
            <xm:f>NOT(ISERROR(SEARCH("+",C215)))</xm:f>
            <xm:f>"+"</xm:f>
            <x14:dxf>
              <fill>
                <patternFill patternType="lightUp">
                  <fgColor theme="9" tint="-0.24994659260841701"/>
                  <bgColor auto="1"/>
                </patternFill>
              </fill>
            </x14:dxf>
          </x14:cfRule>
          <xm:sqref>C215</xm:sqref>
        </x14:conditionalFormatting>
        <x14:conditionalFormatting xmlns:xm="http://schemas.microsoft.com/office/excel/2006/main">
          <x14:cfRule type="containsText" priority="318" operator="containsText" id="{42A8B223-3E2C-4B97-A8B5-780583489764}">
            <xm:f>NOT(ISERROR(SEARCH("+",D218)))</xm:f>
            <xm:f>"+"</xm:f>
            <x14:dxf>
              <fill>
                <patternFill patternType="lightUp">
                  <fgColor theme="9" tint="-0.24994659260841701"/>
                  <bgColor auto="1"/>
                </patternFill>
              </fill>
            </x14:dxf>
          </x14:cfRule>
          <xm:sqref>D218</xm:sqref>
        </x14:conditionalFormatting>
        <x14:conditionalFormatting xmlns:xm="http://schemas.microsoft.com/office/excel/2006/main">
          <x14:cfRule type="containsText" priority="316" operator="containsText" id="{CC85E087-C11A-4911-B4E7-D94272D4AAE9}">
            <xm:f>NOT(ISERROR(SEARCH("+",C218)))</xm:f>
            <xm:f>"+"</xm:f>
            <x14:dxf>
              <fill>
                <patternFill patternType="lightUp">
                  <fgColor theme="9" tint="-0.24994659260841701"/>
                  <bgColor auto="1"/>
                </patternFill>
              </fill>
            </x14:dxf>
          </x14:cfRule>
          <xm:sqref>C218</xm:sqref>
        </x14:conditionalFormatting>
        <x14:conditionalFormatting xmlns:xm="http://schemas.microsoft.com/office/excel/2006/main">
          <x14:cfRule type="containsText" priority="314" operator="containsText" id="{07369961-7E9E-4AD5-94E4-E5671FF00793}">
            <xm:f>NOT(ISERROR(SEARCH("+",D220)))</xm:f>
            <xm:f>"+"</xm:f>
            <x14:dxf>
              <fill>
                <patternFill patternType="lightUp">
                  <fgColor theme="9" tint="-0.24994659260841701"/>
                  <bgColor auto="1"/>
                </patternFill>
              </fill>
            </x14:dxf>
          </x14:cfRule>
          <xm:sqref>D220:D223</xm:sqref>
        </x14:conditionalFormatting>
        <x14:conditionalFormatting xmlns:xm="http://schemas.microsoft.com/office/excel/2006/main">
          <x14:cfRule type="containsText" priority="312" operator="containsText" id="{8851CBA0-68E8-43E6-ACDA-8AA1235619FD}">
            <xm:f>NOT(ISERROR(SEARCH("+",C220)))</xm:f>
            <xm:f>"+"</xm:f>
            <x14:dxf>
              <fill>
                <patternFill patternType="lightUp">
                  <fgColor theme="9" tint="-0.24994659260841701"/>
                  <bgColor auto="1"/>
                </patternFill>
              </fill>
            </x14:dxf>
          </x14:cfRule>
          <xm:sqref>C220:C223</xm:sqref>
        </x14:conditionalFormatting>
        <x14:conditionalFormatting xmlns:xm="http://schemas.microsoft.com/office/excel/2006/main">
          <x14:cfRule type="containsText" priority="310" operator="containsText" id="{8F179A7D-7035-4917-AB23-D92816A426FE}">
            <xm:f>NOT(ISERROR(SEARCH("+",D275)))</xm:f>
            <xm:f>"+"</xm:f>
            <x14:dxf>
              <fill>
                <patternFill patternType="lightUp">
                  <fgColor theme="9" tint="-0.24994659260841701"/>
                  <bgColor auto="1"/>
                </patternFill>
              </fill>
            </x14:dxf>
          </x14:cfRule>
          <xm:sqref>D275:D293</xm:sqref>
        </x14:conditionalFormatting>
        <x14:conditionalFormatting xmlns:xm="http://schemas.microsoft.com/office/excel/2006/main">
          <x14:cfRule type="containsText" priority="308" operator="containsText" id="{2D81F26F-7795-46F2-BC9E-B8B57BEB5CA6}">
            <xm:f>NOT(ISERROR(SEARCH("+",C275)))</xm:f>
            <xm:f>"+"</xm:f>
            <x14:dxf>
              <fill>
                <patternFill patternType="lightUp">
                  <fgColor theme="9" tint="-0.24994659260841701"/>
                  <bgColor auto="1"/>
                </patternFill>
              </fill>
            </x14:dxf>
          </x14:cfRule>
          <xm:sqref>C275:C293</xm:sqref>
        </x14:conditionalFormatting>
        <x14:conditionalFormatting xmlns:xm="http://schemas.microsoft.com/office/excel/2006/main">
          <x14:cfRule type="containsText" priority="306" operator="containsText" id="{3FD4E53E-F7D4-4C8B-8259-73F80CC24AAE}">
            <xm:f>NOT(ISERROR(SEARCH("+",D294)))</xm:f>
            <xm:f>"+"</xm:f>
            <x14:dxf>
              <fill>
                <patternFill patternType="lightUp">
                  <fgColor theme="9" tint="-0.24994659260841701"/>
                  <bgColor auto="1"/>
                </patternFill>
              </fill>
            </x14:dxf>
          </x14:cfRule>
          <xm:sqref>D294</xm:sqref>
        </x14:conditionalFormatting>
        <x14:conditionalFormatting xmlns:xm="http://schemas.microsoft.com/office/excel/2006/main">
          <x14:cfRule type="containsText" priority="302" operator="containsText" id="{537C8BAA-22D6-4CAA-B5B2-41D21CAE1EDE}">
            <xm:f>NOT(ISERROR(SEARCH("+",D298)))</xm:f>
            <xm:f>"+"</xm:f>
            <x14:dxf>
              <fill>
                <patternFill patternType="lightUp">
                  <fgColor theme="9" tint="-0.24994659260841701"/>
                  <bgColor auto="1"/>
                </patternFill>
              </fill>
            </x14:dxf>
          </x14:cfRule>
          <xm:sqref>D298:D301</xm:sqref>
        </x14:conditionalFormatting>
        <x14:conditionalFormatting xmlns:xm="http://schemas.microsoft.com/office/excel/2006/main">
          <x14:cfRule type="containsText" priority="300" operator="containsText" id="{E8094621-3164-44CC-B97C-9BFD720838FE}">
            <xm:f>NOT(ISERROR(SEARCH("+",C298)))</xm:f>
            <xm:f>"+"</xm:f>
            <x14:dxf>
              <fill>
                <patternFill patternType="lightUp">
                  <fgColor theme="9" tint="-0.24994659260841701"/>
                  <bgColor auto="1"/>
                </patternFill>
              </fill>
            </x14:dxf>
          </x14:cfRule>
          <xm:sqref>C298:C301</xm:sqref>
        </x14:conditionalFormatting>
        <x14:conditionalFormatting xmlns:xm="http://schemas.microsoft.com/office/excel/2006/main">
          <x14:cfRule type="containsText" priority="298" operator="containsText" id="{4308F142-404C-4360-BEF0-65B64F101CE6}">
            <xm:f>NOT(ISERROR(SEARCH("+",D306)))</xm:f>
            <xm:f>"+"</xm:f>
            <x14:dxf>
              <fill>
                <patternFill patternType="lightUp">
                  <fgColor theme="9" tint="-0.24994659260841701"/>
                  <bgColor auto="1"/>
                </patternFill>
              </fill>
            </x14:dxf>
          </x14:cfRule>
          <xm:sqref>D306:D322 D324</xm:sqref>
        </x14:conditionalFormatting>
        <x14:conditionalFormatting xmlns:xm="http://schemas.microsoft.com/office/excel/2006/main">
          <x14:cfRule type="containsText" priority="296" operator="containsText" id="{FFB0CD0A-A660-48EB-ACC4-3C32E6FF8BDB}">
            <xm:f>NOT(ISERROR(SEARCH("+",C306)))</xm:f>
            <xm:f>"+"</xm:f>
            <x14:dxf>
              <fill>
                <patternFill patternType="lightUp">
                  <fgColor theme="9" tint="-0.24994659260841701"/>
                  <bgColor auto="1"/>
                </patternFill>
              </fill>
            </x14:dxf>
          </x14:cfRule>
          <xm:sqref>C306:C320 C324</xm:sqref>
        </x14:conditionalFormatting>
        <x14:conditionalFormatting xmlns:xm="http://schemas.microsoft.com/office/excel/2006/main">
          <x14:cfRule type="containsText" priority="294" operator="containsText" id="{410A7B84-5008-4921-9282-8573F71FC20E}">
            <xm:f>NOT(ISERROR(SEARCH("+",D327)))</xm:f>
            <xm:f>"+"</xm:f>
            <x14:dxf>
              <fill>
                <patternFill patternType="lightUp">
                  <fgColor theme="9" tint="-0.24994659260841701"/>
                  <bgColor auto="1"/>
                </patternFill>
              </fill>
            </x14:dxf>
          </x14:cfRule>
          <xm:sqref>D327</xm:sqref>
        </x14:conditionalFormatting>
        <x14:conditionalFormatting xmlns:xm="http://schemas.microsoft.com/office/excel/2006/main">
          <x14:cfRule type="containsText" priority="292" operator="containsText" id="{8406899E-79F4-4896-A33B-97078CE3DB2A}">
            <xm:f>NOT(ISERROR(SEARCH("+",C327)))</xm:f>
            <xm:f>"+"</xm:f>
            <x14:dxf>
              <fill>
                <patternFill patternType="lightUp">
                  <fgColor theme="9" tint="-0.24994659260841701"/>
                  <bgColor auto="1"/>
                </patternFill>
              </fill>
            </x14:dxf>
          </x14:cfRule>
          <xm:sqref>C327</xm:sqref>
        </x14:conditionalFormatting>
        <x14:conditionalFormatting xmlns:xm="http://schemas.microsoft.com/office/excel/2006/main">
          <x14:cfRule type="containsText" priority="290" operator="containsText" id="{8AF84D52-D596-4D86-8013-8125C3B8AB90}">
            <xm:f>NOT(ISERROR(SEARCH("+",D330)))</xm:f>
            <xm:f>"+"</xm:f>
            <x14:dxf>
              <fill>
                <patternFill patternType="lightUp">
                  <fgColor theme="9" tint="-0.24994659260841701"/>
                  <bgColor auto="1"/>
                </patternFill>
              </fill>
            </x14:dxf>
          </x14:cfRule>
          <xm:sqref>D330</xm:sqref>
        </x14:conditionalFormatting>
        <x14:conditionalFormatting xmlns:xm="http://schemas.microsoft.com/office/excel/2006/main">
          <x14:cfRule type="containsText" priority="288" operator="containsText" id="{9A4E6ED2-3D18-43DE-921A-EF5EC2B94002}">
            <xm:f>NOT(ISERROR(SEARCH("+",C330)))</xm:f>
            <xm:f>"+"</xm:f>
            <x14:dxf>
              <fill>
                <patternFill patternType="lightUp">
                  <fgColor theme="9" tint="-0.24994659260841701"/>
                  <bgColor auto="1"/>
                </patternFill>
              </fill>
            </x14:dxf>
          </x14:cfRule>
          <xm:sqref>C330</xm:sqref>
        </x14:conditionalFormatting>
        <x14:conditionalFormatting xmlns:xm="http://schemas.microsoft.com/office/excel/2006/main">
          <x14:cfRule type="containsText" priority="286" operator="containsText" id="{43759438-6ACE-483B-8A4F-1BDC1506B411}">
            <xm:f>NOT(ISERROR(SEARCH("+",D333)))</xm:f>
            <xm:f>"+"</xm:f>
            <x14:dxf>
              <fill>
                <patternFill patternType="lightUp">
                  <fgColor theme="9" tint="-0.24994659260841701"/>
                  <bgColor auto="1"/>
                </patternFill>
              </fill>
            </x14:dxf>
          </x14:cfRule>
          <xm:sqref>D333</xm:sqref>
        </x14:conditionalFormatting>
        <x14:conditionalFormatting xmlns:xm="http://schemas.microsoft.com/office/excel/2006/main">
          <x14:cfRule type="containsText" priority="284" operator="containsText" id="{E43FE4A2-8B92-49AD-B678-69298A3F41CF}">
            <xm:f>NOT(ISERROR(SEARCH("+",C333)))</xm:f>
            <xm:f>"+"</xm:f>
            <x14:dxf>
              <fill>
                <patternFill patternType="lightUp">
                  <fgColor theme="9" tint="-0.24994659260841701"/>
                  <bgColor auto="1"/>
                </patternFill>
              </fill>
            </x14:dxf>
          </x14:cfRule>
          <xm:sqref>C333</xm:sqref>
        </x14:conditionalFormatting>
        <x14:conditionalFormatting xmlns:xm="http://schemas.microsoft.com/office/excel/2006/main">
          <x14:cfRule type="containsText" priority="282" operator="containsText" id="{B42CBBD6-4A94-4CA5-B134-E94B2CDF31DB}">
            <xm:f>NOT(ISERROR(SEARCH("+",D335)))</xm:f>
            <xm:f>"+"</xm:f>
            <x14:dxf>
              <fill>
                <patternFill patternType="lightUp">
                  <fgColor theme="9" tint="-0.24994659260841701"/>
                  <bgColor auto="1"/>
                </patternFill>
              </fill>
            </x14:dxf>
          </x14:cfRule>
          <xm:sqref>D335:D337</xm:sqref>
        </x14:conditionalFormatting>
        <x14:conditionalFormatting xmlns:xm="http://schemas.microsoft.com/office/excel/2006/main">
          <x14:cfRule type="containsText" priority="280" operator="containsText" id="{E4044491-8FB3-44E2-B7BF-85472DE02B88}">
            <xm:f>NOT(ISERROR(SEARCH("+",C335)))</xm:f>
            <xm:f>"+"</xm:f>
            <x14:dxf>
              <fill>
                <patternFill patternType="lightUp">
                  <fgColor theme="9" tint="-0.24994659260841701"/>
                  <bgColor auto="1"/>
                </patternFill>
              </fill>
            </x14:dxf>
          </x14:cfRule>
          <xm:sqref>C335:C337</xm:sqref>
        </x14:conditionalFormatting>
        <x14:conditionalFormatting xmlns:xm="http://schemas.microsoft.com/office/excel/2006/main">
          <x14:cfRule type="containsText" priority="278" operator="containsText" id="{E5879120-60BA-4B43-BCE4-390CC2BF05B8}">
            <xm:f>NOT(ISERROR(SEARCH("+",D383)))</xm:f>
            <xm:f>"+"</xm:f>
            <x14:dxf>
              <fill>
                <patternFill patternType="lightUp">
                  <fgColor theme="9" tint="-0.24994659260841701"/>
                  <bgColor auto="1"/>
                </patternFill>
              </fill>
            </x14:dxf>
          </x14:cfRule>
          <xm:sqref>D383:D389</xm:sqref>
        </x14:conditionalFormatting>
        <x14:conditionalFormatting xmlns:xm="http://schemas.microsoft.com/office/excel/2006/main">
          <x14:cfRule type="containsText" priority="276" operator="containsText" id="{6E724D24-FE88-42D1-92BD-D6D6C1835930}">
            <xm:f>NOT(ISERROR(SEARCH("+",C383)))</xm:f>
            <xm:f>"+"</xm:f>
            <x14:dxf>
              <fill>
                <patternFill patternType="lightUp">
                  <fgColor theme="9" tint="-0.24994659260841701"/>
                  <bgColor auto="1"/>
                </patternFill>
              </fill>
            </x14:dxf>
          </x14:cfRule>
          <xm:sqref>C383:C389</xm:sqref>
        </x14:conditionalFormatting>
        <x14:conditionalFormatting xmlns:xm="http://schemas.microsoft.com/office/excel/2006/main">
          <x14:cfRule type="containsText" priority="274" operator="containsText" id="{DB23FC4F-4CC9-431A-B97F-F6B0F5D6C48D}">
            <xm:f>NOT(ISERROR(SEARCH("+",D433)))</xm:f>
            <xm:f>"+"</xm:f>
            <x14:dxf>
              <fill>
                <patternFill patternType="lightUp">
                  <fgColor theme="9" tint="-0.24994659260841701"/>
                  <bgColor auto="1"/>
                </patternFill>
              </fill>
            </x14:dxf>
          </x14:cfRule>
          <xm:sqref>D433</xm:sqref>
        </x14:conditionalFormatting>
        <x14:conditionalFormatting xmlns:xm="http://schemas.microsoft.com/office/excel/2006/main">
          <x14:cfRule type="containsText" priority="272" operator="containsText" id="{5AF32C34-CF41-405F-B2B4-03C6D6C6DFFD}">
            <xm:f>NOT(ISERROR(SEARCH("+",C433)))</xm:f>
            <xm:f>"+"</xm:f>
            <x14:dxf>
              <fill>
                <patternFill patternType="lightUp">
                  <fgColor theme="9" tint="-0.24994659260841701"/>
                  <bgColor auto="1"/>
                </patternFill>
              </fill>
            </x14:dxf>
          </x14:cfRule>
          <xm:sqref>C433</xm:sqref>
        </x14:conditionalFormatting>
        <x14:conditionalFormatting xmlns:xm="http://schemas.microsoft.com/office/excel/2006/main">
          <x14:cfRule type="containsText" priority="270" operator="containsText" id="{D675A62A-6261-40E2-8155-6BA9AAEBCB82}">
            <xm:f>NOT(ISERROR(SEARCH("+",D437)))</xm:f>
            <xm:f>"+"</xm:f>
            <x14:dxf>
              <fill>
                <patternFill patternType="lightUp">
                  <fgColor theme="9" tint="-0.24994659260841701"/>
                  <bgColor auto="1"/>
                </patternFill>
              </fill>
            </x14:dxf>
          </x14:cfRule>
          <xm:sqref>D437</xm:sqref>
        </x14:conditionalFormatting>
        <x14:conditionalFormatting xmlns:xm="http://schemas.microsoft.com/office/excel/2006/main">
          <x14:cfRule type="containsText" priority="268" operator="containsText" id="{DD7E1AC8-C5CC-42AE-80A3-46CF0041DC06}">
            <xm:f>NOT(ISERROR(SEARCH("+",C437)))</xm:f>
            <xm:f>"+"</xm:f>
            <x14:dxf>
              <fill>
                <patternFill patternType="lightUp">
                  <fgColor theme="9" tint="-0.24994659260841701"/>
                  <bgColor auto="1"/>
                </patternFill>
              </fill>
            </x14:dxf>
          </x14:cfRule>
          <xm:sqref>C437</xm:sqref>
        </x14:conditionalFormatting>
        <x14:conditionalFormatting xmlns:xm="http://schemas.microsoft.com/office/excel/2006/main">
          <x14:cfRule type="containsText" priority="266" operator="containsText" id="{56664116-484A-4838-AD4A-97CD7C635B88}">
            <xm:f>NOT(ISERROR(SEARCH("+",D449)))</xm:f>
            <xm:f>"+"</xm:f>
            <x14:dxf>
              <fill>
                <patternFill patternType="lightUp">
                  <fgColor theme="9" tint="-0.24994659260841701"/>
                  <bgColor auto="1"/>
                </patternFill>
              </fill>
            </x14:dxf>
          </x14:cfRule>
          <xm:sqref>D449:D451</xm:sqref>
        </x14:conditionalFormatting>
        <x14:conditionalFormatting xmlns:xm="http://schemas.microsoft.com/office/excel/2006/main">
          <x14:cfRule type="containsText" priority="264" operator="containsText" id="{3DFB739A-38C1-471E-B13C-D682C5048975}">
            <xm:f>NOT(ISERROR(SEARCH("+",C449)))</xm:f>
            <xm:f>"+"</xm:f>
            <x14:dxf>
              <fill>
                <patternFill patternType="lightUp">
                  <fgColor theme="9" tint="-0.24994659260841701"/>
                  <bgColor auto="1"/>
                </patternFill>
              </fill>
            </x14:dxf>
          </x14:cfRule>
          <xm:sqref>C449:C451</xm:sqref>
        </x14:conditionalFormatting>
        <x14:conditionalFormatting xmlns:xm="http://schemas.microsoft.com/office/excel/2006/main">
          <x14:cfRule type="containsText" priority="262" operator="containsText" id="{0478752D-0FF6-45DB-AFCA-4A6FBD97C9FC}">
            <xm:f>NOT(ISERROR(SEARCH("+",D455)))</xm:f>
            <xm:f>"+"</xm:f>
            <x14:dxf>
              <fill>
                <patternFill patternType="lightUp">
                  <fgColor theme="9" tint="-0.24994659260841701"/>
                  <bgColor auto="1"/>
                </patternFill>
              </fill>
            </x14:dxf>
          </x14:cfRule>
          <xm:sqref>D455:D456</xm:sqref>
        </x14:conditionalFormatting>
        <x14:conditionalFormatting xmlns:xm="http://schemas.microsoft.com/office/excel/2006/main">
          <x14:cfRule type="containsText" priority="260" operator="containsText" id="{6FE13CB5-787B-4716-BB57-8A6846B68681}">
            <xm:f>NOT(ISERROR(SEARCH("+",C455)))</xm:f>
            <xm:f>"+"</xm:f>
            <x14:dxf>
              <fill>
                <patternFill patternType="lightUp">
                  <fgColor theme="9" tint="-0.24994659260841701"/>
                  <bgColor auto="1"/>
                </patternFill>
              </fill>
            </x14:dxf>
          </x14:cfRule>
          <xm:sqref>C455:C456</xm:sqref>
        </x14:conditionalFormatting>
        <x14:conditionalFormatting xmlns:xm="http://schemas.microsoft.com/office/excel/2006/main">
          <x14:cfRule type="containsText" priority="258" operator="containsText" id="{382CFD06-1F48-4A8D-8BC9-D0D7C5241BAE}">
            <xm:f>NOT(ISERROR(SEARCH("+",D458)))</xm:f>
            <xm:f>"+"</xm:f>
            <x14:dxf>
              <fill>
                <patternFill patternType="lightUp">
                  <fgColor theme="9" tint="-0.24994659260841701"/>
                  <bgColor auto="1"/>
                </patternFill>
              </fill>
            </x14:dxf>
          </x14:cfRule>
          <xm:sqref>D458:D459</xm:sqref>
        </x14:conditionalFormatting>
        <x14:conditionalFormatting xmlns:xm="http://schemas.microsoft.com/office/excel/2006/main">
          <x14:cfRule type="containsText" priority="256" operator="containsText" id="{2337AEC6-7A8D-476F-98FB-9D6B71607E61}">
            <xm:f>NOT(ISERROR(SEARCH("+",C458)))</xm:f>
            <xm:f>"+"</xm:f>
            <x14:dxf>
              <fill>
                <patternFill patternType="lightUp">
                  <fgColor theme="9" tint="-0.24994659260841701"/>
                  <bgColor auto="1"/>
                </patternFill>
              </fill>
            </x14:dxf>
          </x14:cfRule>
          <xm:sqref>C458:C459</xm:sqref>
        </x14:conditionalFormatting>
        <x14:conditionalFormatting xmlns:xm="http://schemas.microsoft.com/office/excel/2006/main">
          <x14:cfRule type="containsText" priority="254" operator="containsText" id="{D66A5E27-CB0E-483D-9D42-916DE232CA41}">
            <xm:f>NOT(ISERROR(SEARCH("+",D461)))</xm:f>
            <xm:f>"+"</xm:f>
            <x14:dxf>
              <fill>
                <patternFill patternType="lightUp">
                  <fgColor theme="9" tint="-0.24994659260841701"/>
                  <bgColor auto="1"/>
                </patternFill>
              </fill>
            </x14:dxf>
          </x14:cfRule>
          <xm:sqref>D461:D462</xm:sqref>
        </x14:conditionalFormatting>
        <x14:conditionalFormatting xmlns:xm="http://schemas.microsoft.com/office/excel/2006/main">
          <x14:cfRule type="containsText" priority="252" operator="containsText" id="{C426BDED-D834-41B8-883D-47B7902658CD}">
            <xm:f>NOT(ISERROR(SEARCH("+",C461)))</xm:f>
            <xm:f>"+"</xm:f>
            <x14:dxf>
              <fill>
                <patternFill patternType="lightUp">
                  <fgColor theme="9" tint="-0.24994659260841701"/>
                  <bgColor auto="1"/>
                </patternFill>
              </fill>
            </x14:dxf>
          </x14:cfRule>
          <xm:sqref>C461:C462</xm:sqref>
        </x14:conditionalFormatting>
        <x14:conditionalFormatting xmlns:xm="http://schemas.microsoft.com/office/excel/2006/main">
          <x14:cfRule type="containsText" priority="250" operator="containsText" id="{4937472C-BDE3-4BF5-A03D-3C6627632EAB}">
            <xm:f>NOT(ISERROR(SEARCH("+",D464)))</xm:f>
            <xm:f>"+"</xm:f>
            <x14:dxf>
              <fill>
                <patternFill patternType="lightUp">
                  <fgColor theme="9" tint="-0.24994659260841701"/>
                  <bgColor auto="1"/>
                </patternFill>
              </fill>
            </x14:dxf>
          </x14:cfRule>
          <xm:sqref>D464:D465</xm:sqref>
        </x14:conditionalFormatting>
        <x14:conditionalFormatting xmlns:xm="http://schemas.microsoft.com/office/excel/2006/main">
          <x14:cfRule type="containsText" priority="248" operator="containsText" id="{EE69AEE4-68A3-4D32-9817-2B9CA1C02500}">
            <xm:f>NOT(ISERROR(SEARCH("+",C464)))</xm:f>
            <xm:f>"+"</xm:f>
            <x14:dxf>
              <fill>
                <patternFill patternType="lightUp">
                  <fgColor theme="9" tint="-0.24994659260841701"/>
                  <bgColor auto="1"/>
                </patternFill>
              </fill>
            </x14:dxf>
          </x14:cfRule>
          <xm:sqref>C464:C465</xm:sqref>
        </x14:conditionalFormatting>
        <x14:conditionalFormatting xmlns:xm="http://schemas.microsoft.com/office/excel/2006/main">
          <x14:cfRule type="containsText" priority="246" operator="containsText" id="{EF7FBEE1-C652-402E-8E0F-AADAD5B9DED8}">
            <xm:f>NOT(ISERROR(SEARCH("+",D467)))</xm:f>
            <xm:f>"+"</xm:f>
            <x14:dxf>
              <fill>
                <patternFill patternType="lightUp">
                  <fgColor theme="9" tint="-0.24994659260841701"/>
                  <bgColor auto="1"/>
                </patternFill>
              </fill>
            </x14:dxf>
          </x14:cfRule>
          <xm:sqref>D467:D468</xm:sqref>
        </x14:conditionalFormatting>
        <x14:conditionalFormatting xmlns:xm="http://schemas.microsoft.com/office/excel/2006/main">
          <x14:cfRule type="containsText" priority="244" operator="containsText" id="{8C184EFD-88EF-479B-A654-27A2DAD5C7E4}">
            <xm:f>NOT(ISERROR(SEARCH("+",C467)))</xm:f>
            <xm:f>"+"</xm:f>
            <x14:dxf>
              <fill>
                <patternFill patternType="lightUp">
                  <fgColor theme="9" tint="-0.24994659260841701"/>
                  <bgColor auto="1"/>
                </patternFill>
              </fill>
            </x14:dxf>
          </x14:cfRule>
          <xm:sqref>C467:C468</xm:sqref>
        </x14:conditionalFormatting>
        <x14:conditionalFormatting xmlns:xm="http://schemas.microsoft.com/office/excel/2006/main">
          <x14:cfRule type="containsText" priority="242" operator="containsText" id="{A4709A10-551D-4C3B-A15E-2734C0793A2B}">
            <xm:f>NOT(ISERROR(SEARCH("+",D471)))</xm:f>
            <xm:f>"+"</xm:f>
            <x14:dxf>
              <fill>
                <patternFill patternType="lightUp">
                  <fgColor theme="9" tint="-0.24994659260841701"/>
                  <bgColor auto="1"/>
                </patternFill>
              </fill>
            </x14:dxf>
          </x14:cfRule>
          <xm:sqref>D471:D473</xm:sqref>
        </x14:conditionalFormatting>
        <x14:conditionalFormatting xmlns:xm="http://schemas.microsoft.com/office/excel/2006/main">
          <x14:cfRule type="containsText" priority="240" operator="containsText" id="{D15A1560-D951-4B43-B530-D499B3AD5C25}">
            <xm:f>NOT(ISERROR(SEARCH("+",C471)))</xm:f>
            <xm:f>"+"</xm:f>
            <x14:dxf>
              <fill>
                <patternFill patternType="lightUp">
                  <fgColor theme="9" tint="-0.24994659260841701"/>
                  <bgColor auto="1"/>
                </patternFill>
              </fill>
            </x14:dxf>
          </x14:cfRule>
          <xm:sqref>C471:C473</xm:sqref>
        </x14:conditionalFormatting>
        <x14:conditionalFormatting xmlns:xm="http://schemas.microsoft.com/office/excel/2006/main">
          <x14:cfRule type="containsText" priority="234" operator="containsText" id="{37E8B61B-677F-4AFB-8765-02C2A9A0F36E}">
            <xm:f>NOT(ISERROR(SEARCH("+",D470)))</xm:f>
            <xm:f>"+"</xm:f>
            <x14:dxf>
              <fill>
                <patternFill patternType="lightUp">
                  <fgColor theme="9" tint="-0.24994659260841701"/>
                  <bgColor auto="1"/>
                </patternFill>
              </fill>
            </x14:dxf>
          </x14:cfRule>
          <xm:sqref>D470</xm:sqref>
        </x14:conditionalFormatting>
        <x14:conditionalFormatting xmlns:xm="http://schemas.microsoft.com/office/excel/2006/main">
          <x14:cfRule type="containsText" priority="230" operator="containsText" id="{E2A4265D-07B2-4423-94EE-C7BB0418F456}">
            <xm:f>NOT(ISERROR(SEARCH("+",D489)))</xm:f>
            <xm:f>"+"</xm:f>
            <x14:dxf>
              <fill>
                <patternFill patternType="lightUp">
                  <fgColor theme="9" tint="-0.24994659260841701"/>
                  <bgColor auto="1"/>
                </patternFill>
              </fill>
            </x14:dxf>
          </x14:cfRule>
          <xm:sqref>D489</xm:sqref>
        </x14:conditionalFormatting>
        <x14:conditionalFormatting xmlns:xm="http://schemas.microsoft.com/office/excel/2006/main">
          <x14:cfRule type="containsText" priority="228" operator="containsText" id="{746D235D-036C-46E6-B278-22690AFB8CF5}">
            <xm:f>NOT(ISERROR(SEARCH("+",C489)))</xm:f>
            <xm:f>"+"</xm:f>
            <x14:dxf>
              <fill>
                <patternFill patternType="lightUp">
                  <fgColor theme="9" tint="-0.24994659260841701"/>
                  <bgColor auto="1"/>
                </patternFill>
              </fill>
            </x14:dxf>
          </x14:cfRule>
          <xm:sqref>C489</xm:sqref>
        </x14:conditionalFormatting>
        <x14:conditionalFormatting xmlns:xm="http://schemas.microsoft.com/office/excel/2006/main">
          <x14:cfRule type="containsText" priority="226" operator="containsText" id="{8822C349-C163-484A-89BB-B6CF0358B915}">
            <xm:f>NOT(ISERROR(SEARCH("+",D491)))</xm:f>
            <xm:f>"+"</xm:f>
            <x14:dxf>
              <fill>
                <patternFill patternType="lightUp">
                  <fgColor theme="9" tint="-0.24994659260841701"/>
                  <bgColor auto="1"/>
                </patternFill>
              </fill>
            </x14:dxf>
          </x14:cfRule>
          <xm:sqref>D491</xm:sqref>
        </x14:conditionalFormatting>
        <x14:conditionalFormatting xmlns:xm="http://schemas.microsoft.com/office/excel/2006/main">
          <x14:cfRule type="containsText" priority="224" operator="containsText" id="{6B3FB56D-4168-4DE2-BA98-8C05E7B6DE7F}">
            <xm:f>NOT(ISERROR(SEARCH("+",C491)))</xm:f>
            <xm:f>"+"</xm:f>
            <x14:dxf>
              <fill>
                <patternFill patternType="lightUp">
                  <fgColor theme="9" tint="-0.24994659260841701"/>
                  <bgColor auto="1"/>
                </patternFill>
              </fill>
            </x14:dxf>
          </x14:cfRule>
          <xm:sqref>C491</xm:sqref>
        </x14:conditionalFormatting>
        <x14:conditionalFormatting xmlns:xm="http://schemas.microsoft.com/office/excel/2006/main">
          <x14:cfRule type="containsText" priority="222" operator="containsText" id="{3B7E28CE-22BA-4CFB-BF9D-40ECA8871B2B}">
            <xm:f>NOT(ISERROR(SEARCH("+",D544)))</xm:f>
            <xm:f>"+"</xm:f>
            <x14:dxf>
              <fill>
                <patternFill patternType="lightUp">
                  <fgColor theme="9" tint="-0.24994659260841701"/>
                  <bgColor auto="1"/>
                </patternFill>
              </fill>
            </x14:dxf>
          </x14:cfRule>
          <xm:sqref>D544:D559</xm:sqref>
        </x14:conditionalFormatting>
        <x14:conditionalFormatting xmlns:xm="http://schemas.microsoft.com/office/excel/2006/main">
          <x14:cfRule type="containsText" priority="220" operator="containsText" id="{9914BEEB-2CEE-4504-BF54-8381C919EC53}">
            <xm:f>NOT(ISERROR(SEARCH("+",C544)))</xm:f>
            <xm:f>"+"</xm:f>
            <x14:dxf>
              <fill>
                <patternFill patternType="lightUp">
                  <fgColor theme="9" tint="-0.24994659260841701"/>
                  <bgColor auto="1"/>
                </patternFill>
              </fill>
            </x14:dxf>
          </x14:cfRule>
          <xm:sqref>C544:C559</xm:sqref>
        </x14:conditionalFormatting>
        <x14:conditionalFormatting xmlns:xm="http://schemas.microsoft.com/office/excel/2006/main">
          <x14:cfRule type="containsText" priority="218" operator="containsText" id="{C77C9E0A-F4BC-43E0-A8AE-CCF08B5B254D}">
            <xm:f>NOT(ISERROR(SEARCH("+",D574)))</xm:f>
            <xm:f>"+"</xm:f>
            <x14:dxf>
              <fill>
                <patternFill patternType="lightUp">
                  <fgColor theme="9" tint="-0.24994659260841701"/>
                  <bgColor auto="1"/>
                </patternFill>
              </fill>
            </x14:dxf>
          </x14:cfRule>
          <xm:sqref>D574</xm:sqref>
        </x14:conditionalFormatting>
        <x14:conditionalFormatting xmlns:xm="http://schemas.microsoft.com/office/excel/2006/main">
          <x14:cfRule type="containsText" priority="216" operator="containsText" id="{652D36FF-871A-4BAC-90B5-D3DF02538B37}">
            <xm:f>NOT(ISERROR(SEARCH("+",C574)))</xm:f>
            <xm:f>"+"</xm:f>
            <x14:dxf>
              <fill>
                <patternFill patternType="lightUp">
                  <fgColor theme="9" tint="-0.24994659260841701"/>
                  <bgColor auto="1"/>
                </patternFill>
              </fill>
            </x14:dxf>
          </x14:cfRule>
          <xm:sqref>C574</xm:sqref>
        </x14:conditionalFormatting>
        <x14:conditionalFormatting xmlns:xm="http://schemas.microsoft.com/office/excel/2006/main">
          <x14:cfRule type="containsText" priority="214" operator="containsText" id="{723C6391-0C7D-45DA-BD61-67D028DD1933}">
            <xm:f>NOT(ISERROR(SEARCH("+",D378)))</xm:f>
            <xm:f>"+"</xm:f>
            <x14:dxf>
              <fill>
                <patternFill patternType="lightUp">
                  <fgColor theme="9" tint="-0.24994659260841701"/>
                  <bgColor auto="1"/>
                </patternFill>
              </fill>
            </x14:dxf>
          </x14:cfRule>
          <xm:sqref>D378</xm:sqref>
        </x14:conditionalFormatting>
        <x14:conditionalFormatting xmlns:xm="http://schemas.microsoft.com/office/excel/2006/main">
          <x14:cfRule type="containsText" priority="212" operator="containsText" id="{4096730B-EC4D-41C4-8459-EE4EC2A99F35}">
            <xm:f>NOT(ISERROR(SEARCH("+",C378)))</xm:f>
            <xm:f>"+"</xm:f>
            <x14:dxf>
              <fill>
                <patternFill patternType="lightUp">
                  <fgColor theme="9" tint="-0.24994659260841701"/>
                  <bgColor auto="1"/>
                </patternFill>
              </fill>
            </x14:dxf>
          </x14:cfRule>
          <xm:sqref>C378</xm:sqref>
        </x14:conditionalFormatting>
        <x14:conditionalFormatting xmlns:xm="http://schemas.microsoft.com/office/excel/2006/main">
          <x14:cfRule type="containsText" priority="210" operator="containsText" id="{B5F1700F-0F37-43F2-9971-767365194E2B}">
            <xm:f>NOT(ISERROR(SEARCH("+",D539)))</xm:f>
            <xm:f>"+"</xm:f>
            <x14:dxf>
              <fill>
                <patternFill patternType="lightUp">
                  <fgColor theme="9" tint="-0.24994659260841701"/>
                  <bgColor auto="1"/>
                </patternFill>
              </fill>
            </x14:dxf>
          </x14:cfRule>
          <xm:sqref>D539</xm:sqref>
        </x14:conditionalFormatting>
        <x14:conditionalFormatting xmlns:xm="http://schemas.microsoft.com/office/excel/2006/main">
          <x14:cfRule type="containsText" priority="208" operator="containsText" id="{AF3A956D-A4AC-4DAD-9691-40810D179773}">
            <xm:f>NOT(ISERROR(SEARCH("+",C539)))</xm:f>
            <xm:f>"+"</xm:f>
            <x14:dxf>
              <fill>
                <patternFill patternType="lightUp">
                  <fgColor theme="9" tint="-0.24994659260841701"/>
                  <bgColor auto="1"/>
                </patternFill>
              </fill>
            </x14:dxf>
          </x14:cfRule>
          <xm:sqref>C539</xm:sqref>
        </x14:conditionalFormatting>
        <x14:conditionalFormatting xmlns:xm="http://schemas.microsoft.com/office/excel/2006/main">
          <x14:cfRule type="containsText" priority="206" operator="containsText" id="{FDBD974C-345E-4B67-AF12-AE97BC6E915F}">
            <xm:f>NOT(ISERROR(SEARCH("+",D525)))</xm:f>
            <xm:f>"+"</xm:f>
            <x14:dxf>
              <fill>
                <patternFill patternType="lightUp">
                  <fgColor theme="9" tint="-0.24994659260841701"/>
                  <bgColor auto="1"/>
                </patternFill>
              </fill>
            </x14:dxf>
          </x14:cfRule>
          <xm:sqref>D525</xm:sqref>
        </x14:conditionalFormatting>
        <x14:conditionalFormatting xmlns:xm="http://schemas.microsoft.com/office/excel/2006/main">
          <x14:cfRule type="containsText" priority="204" operator="containsText" id="{316D87DD-602A-4449-AA4A-B8BD0842DC77}">
            <xm:f>NOT(ISERROR(SEARCH("+",C525)))</xm:f>
            <xm:f>"+"</xm:f>
            <x14:dxf>
              <fill>
                <patternFill patternType="lightUp">
                  <fgColor theme="9" tint="-0.24994659260841701"/>
                  <bgColor auto="1"/>
                </patternFill>
              </fill>
            </x14:dxf>
          </x14:cfRule>
          <xm:sqref>C525</xm:sqref>
        </x14:conditionalFormatting>
        <x14:conditionalFormatting xmlns:xm="http://schemas.microsoft.com/office/excel/2006/main">
          <x14:cfRule type="containsText" priority="202" operator="containsText" id="{9587FD31-BA45-4230-8327-70AD8BE1A9EE}">
            <xm:f>NOT(ISERROR(SEARCH("+",D527)))</xm:f>
            <xm:f>"+"</xm:f>
            <x14:dxf>
              <fill>
                <patternFill patternType="lightUp">
                  <fgColor theme="9" tint="-0.24994659260841701"/>
                  <bgColor auto="1"/>
                </patternFill>
              </fill>
            </x14:dxf>
          </x14:cfRule>
          <xm:sqref>D527</xm:sqref>
        </x14:conditionalFormatting>
        <x14:conditionalFormatting xmlns:xm="http://schemas.microsoft.com/office/excel/2006/main">
          <x14:cfRule type="containsText" priority="200" operator="containsText" id="{70D04BD2-D663-46C6-8362-06AC56EE73E7}">
            <xm:f>NOT(ISERROR(SEARCH("+",C527)))</xm:f>
            <xm:f>"+"</xm:f>
            <x14:dxf>
              <fill>
                <patternFill patternType="lightUp">
                  <fgColor theme="9" tint="-0.24994659260841701"/>
                  <bgColor auto="1"/>
                </patternFill>
              </fill>
            </x14:dxf>
          </x14:cfRule>
          <xm:sqref>C527</xm:sqref>
        </x14:conditionalFormatting>
        <x14:conditionalFormatting xmlns:xm="http://schemas.microsoft.com/office/excel/2006/main">
          <x14:cfRule type="containsText" priority="128" operator="containsText" id="{51A5D739-1245-414A-9D9B-04B7D4031709}">
            <xm:f>NOT(ISERROR(SEARCH("+",C529)))</xm:f>
            <xm:f>"+"</xm:f>
            <x14:dxf>
              <fill>
                <patternFill patternType="lightUp">
                  <fgColor theme="9" tint="-0.24994659260841701"/>
                  <bgColor auto="1"/>
                </patternFill>
              </fill>
            </x14:dxf>
          </x14:cfRule>
          <xm:sqref>C529:C535</xm:sqref>
        </x14:conditionalFormatting>
        <x14:conditionalFormatting xmlns:xm="http://schemas.microsoft.com/office/excel/2006/main">
          <x14:cfRule type="containsText" priority="126" operator="containsText" id="{D4DC3077-9FBD-475E-91C4-2EE81B0A5236}">
            <xm:f>NOT(ISERROR(SEARCH("+",D529)))</xm:f>
            <xm:f>"+"</xm:f>
            <x14:dxf>
              <fill>
                <patternFill patternType="lightUp">
                  <fgColor theme="9" tint="-0.24994659260841701"/>
                  <bgColor auto="1"/>
                </patternFill>
              </fill>
            </x14:dxf>
          </x14:cfRule>
          <xm:sqref>D529:D535</xm:sqref>
        </x14:conditionalFormatting>
        <x14:conditionalFormatting xmlns:xm="http://schemas.microsoft.com/office/excel/2006/main">
          <x14:cfRule type="containsText" priority="124" operator="containsText" id="{5B2DB3C2-75DA-4709-9076-8824BF3E0B62}">
            <xm:f>NOT(ISERROR(SEARCH("+",D323)))</xm:f>
            <xm:f>"+"</xm:f>
            <x14:dxf>
              <fill>
                <patternFill patternType="lightUp">
                  <fgColor theme="9" tint="-0.24994659260841701"/>
                  <bgColor auto="1"/>
                </patternFill>
              </fill>
            </x14:dxf>
          </x14:cfRule>
          <xm:sqref>D323</xm:sqref>
        </x14:conditionalFormatting>
        <x14:conditionalFormatting xmlns:xm="http://schemas.microsoft.com/office/excel/2006/main">
          <x14:cfRule type="containsText" priority="120" operator="containsText" id="{382CC936-680E-4386-A97D-61084375036B}">
            <xm:f>NOT(ISERROR(SEARCH("+",C321)))</xm:f>
            <xm:f>"+"</xm:f>
            <x14:dxf>
              <fill>
                <patternFill patternType="lightUp">
                  <fgColor theme="9" tint="-0.24994659260841701"/>
                  <bgColor auto="1"/>
                </patternFill>
              </fill>
            </x14:dxf>
          </x14:cfRule>
          <xm:sqref>C321:C323</xm:sqref>
        </x14:conditionalFormatting>
        <x14:conditionalFormatting xmlns:xm="http://schemas.microsoft.com/office/excel/2006/main">
          <x14:cfRule type="containsText" priority="117" operator="containsText" id="{4A8647EC-9C52-4872-989B-706FBFB2D357}">
            <xm:f>NOT(ISERROR(SEARCH("+",C294)))</xm:f>
            <xm:f>"+"</xm:f>
            <x14:dxf>
              <fill>
                <patternFill patternType="lightUp">
                  <fgColor theme="9" tint="-0.24994659260841701"/>
                  <bgColor auto="1"/>
                </patternFill>
              </fill>
            </x14:dxf>
          </x14:cfRule>
          <xm:sqref>C294</xm:sqref>
        </x14:conditionalFormatting>
        <x14:conditionalFormatting xmlns:xm="http://schemas.microsoft.com/office/excel/2006/main">
          <x14:cfRule type="containsText" priority="115" operator="containsText" id="{16CEB8E8-0045-48BB-8277-8EC2B6B39C46}">
            <xm:f>NOT(ISERROR(SEARCH("+",C470)))</xm:f>
            <xm:f>"+"</xm:f>
            <x14:dxf>
              <fill>
                <patternFill patternType="lightUp">
                  <fgColor theme="9" tint="-0.24994659260841701"/>
                  <bgColor auto="1"/>
                </patternFill>
              </fill>
            </x14:dxf>
          </x14:cfRule>
          <xm:sqref>C470</xm:sqref>
        </x14:conditionalFormatting>
        <x14:conditionalFormatting xmlns:xm="http://schemas.microsoft.com/office/excel/2006/main">
          <x14:cfRule type="containsText" priority="112" operator="containsText" id="{B596A06B-5899-4469-BE4A-18B3A1C605C8}">
            <xm:f>NOT(ISERROR(SEARCH("+",D470)))</xm:f>
            <xm:f>"+"</xm:f>
            <x14:dxf>
              <fill>
                <patternFill patternType="lightUp">
                  <fgColor theme="9" tint="-0.24994659260841701"/>
                  <bgColor auto="1"/>
                </patternFill>
              </fill>
            </x14:dxf>
          </x14:cfRule>
          <xm:sqref>D470</xm:sqref>
        </x14:conditionalFormatting>
        <x14:conditionalFormatting xmlns:xm="http://schemas.microsoft.com/office/excel/2006/main">
          <x14:cfRule type="containsText" priority="108" operator="containsText" id="{1363D4B6-8E3D-40AF-A02B-C9A8377F318A}">
            <xm:f>NOT(ISERROR(SEARCH("+",D323)))</xm:f>
            <xm:f>"+"</xm:f>
            <x14:dxf>
              <fill>
                <patternFill patternType="lightUp">
                  <fgColor theme="9" tint="-0.24994659260841701"/>
                  <bgColor auto="1"/>
                </patternFill>
              </fill>
            </x14:dxf>
          </x14:cfRule>
          <xm:sqref>D323</xm:sqref>
        </x14:conditionalFormatting>
        <x14:conditionalFormatting xmlns:xm="http://schemas.microsoft.com/office/excel/2006/main">
          <x14:cfRule type="containsText" priority="106" operator="containsText" id="{C9D6E979-D2FD-44DC-B44D-3870DDBDB7BA}">
            <xm:f>NOT(ISERROR(SEARCH("+",D321)))</xm:f>
            <xm:f>"+"</xm:f>
            <x14:dxf>
              <fill>
                <patternFill patternType="lightUp">
                  <fgColor theme="9" tint="-0.24994659260841701"/>
                  <bgColor auto="1"/>
                </patternFill>
              </fill>
            </x14:dxf>
          </x14:cfRule>
          <xm:sqref>D321</xm:sqref>
        </x14:conditionalFormatting>
        <x14:conditionalFormatting xmlns:xm="http://schemas.microsoft.com/office/excel/2006/main">
          <x14:cfRule type="containsText" priority="104" operator="containsText" id="{744B8DD4-67B5-4101-860C-6EC5665B0E17}">
            <xm:f>NOT(ISERROR(SEARCH("+",D322)))</xm:f>
            <xm:f>"+"</xm:f>
            <x14:dxf>
              <fill>
                <patternFill patternType="lightUp">
                  <fgColor theme="9" tint="-0.24994659260841701"/>
                  <bgColor auto="1"/>
                </patternFill>
              </fill>
            </x14:dxf>
          </x14:cfRule>
          <xm:sqref>D322</xm:sqref>
        </x14:conditionalFormatting>
        <x14:conditionalFormatting xmlns:xm="http://schemas.microsoft.com/office/excel/2006/main">
          <x14:cfRule type="containsText" priority="102" operator="containsText" id="{B16380AD-B346-4E90-AC16-52CD88ED6722}">
            <xm:f>NOT(ISERROR(SEARCH("+",D323)))</xm:f>
            <xm:f>"+"</xm:f>
            <x14:dxf>
              <fill>
                <patternFill patternType="lightUp">
                  <fgColor theme="9" tint="-0.24994659260841701"/>
                  <bgColor auto="1"/>
                </patternFill>
              </fill>
            </x14:dxf>
          </x14:cfRule>
          <xm:sqref>D323</xm:sqref>
        </x14:conditionalFormatting>
        <x14:conditionalFormatting xmlns:xm="http://schemas.microsoft.com/office/excel/2006/main">
          <x14:cfRule type="containsText" priority="100" operator="containsText" id="{40417E43-51EF-4D36-BA4A-4B96F4A752C7}">
            <xm:f>NOT(ISERROR(SEARCH("+",D378)))</xm:f>
            <xm:f>"+"</xm:f>
            <x14:dxf>
              <fill>
                <patternFill patternType="lightUp">
                  <fgColor theme="9" tint="-0.24994659260841701"/>
                  <bgColor auto="1"/>
                </patternFill>
              </fill>
            </x14:dxf>
          </x14:cfRule>
          <xm:sqref>D378</xm:sqref>
        </x14:conditionalFormatting>
        <x14:conditionalFormatting xmlns:xm="http://schemas.microsoft.com/office/excel/2006/main">
          <x14:cfRule type="containsText" priority="98" operator="containsText" id="{7D64AE78-4A3E-4D62-95CE-3585305F7FDE}">
            <xm:f>NOT(ISERROR(SEARCH("+",D392)))</xm:f>
            <xm:f>"+"</xm:f>
            <x14:dxf>
              <fill>
                <patternFill patternType="lightUp">
                  <fgColor theme="9" tint="-0.24994659260841701"/>
                  <bgColor auto="1"/>
                </patternFill>
              </fill>
            </x14:dxf>
          </x14:cfRule>
          <xm:sqref>D392:D410</xm:sqref>
        </x14:conditionalFormatting>
        <x14:conditionalFormatting xmlns:xm="http://schemas.microsoft.com/office/excel/2006/main">
          <x14:cfRule type="containsText" priority="96" operator="containsText" id="{1B8FC8B7-6F02-4D07-9DAA-5935FEE6BCDD}">
            <xm:f>NOT(ISERROR(SEARCH("+",C392)))</xm:f>
            <xm:f>"+"</xm:f>
            <x14:dxf>
              <fill>
                <patternFill patternType="lightUp">
                  <fgColor theme="9" tint="-0.24994659260841701"/>
                  <bgColor auto="1"/>
                </patternFill>
              </fill>
            </x14:dxf>
          </x14:cfRule>
          <xm:sqref>C392:C410</xm:sqref>
        </x14:conditionalFormatting>
        <x14:conditionalFormatting xmlns:xm="http://schemas.microsoft.com/office/excel/2006/main">
          <x14:cfRule type="containsText" priority="88" operator="containsText" id="{862A4942-E7CD-4F60-8C76-E13CB55BCEA0}">
            <xm:f>NOT(ISERROR(SEARCH("+",D294)))</xm:f>
            <xm:f>"+"</xm:f>
            <x14:dxf>
              <fill>
                <patternFill patternType="lightUp">
                  <fgColor theme="9" tint="-0.24994659260841701"/>
                  <bgColor auto="1"/>
                </patternFill>
              </fill>
            </x14:dxf>
          </x14:cfRule>
          <xm:sqref>D294</xm:sqref>
        </x14:conditionalFormatting>
        <x14:conditionalFormatting xmlns:xm="http://schemas.microsoft.com/office/excel/2006/main">
          <x14:cfRule type="containsText" priority="35" operator="containsText" id="{061C8BB8-4905-4701-B205-0152F142EBB9}">
            <xm:f>NOT(ISERROR(SEARCH("+",C438)))</xm:f>
            <xm:f>"+"</xm:f>
            <x14:dxf>
              <fill>
                <patternFill patternType="lightUp">
                  <fgColor theme="9" tint="-0.24994659260841701"/>
                  <bgColor auto="1"/>
                </patternFill>
              </fill>
            </x14:dxf>
          </x14:cfRule>
          <xm:sqref>C438:D440</xm:sqref>
        </x14:conditionalFormatting>
        <x14:conditionalFormatting xmlns:xm="http://schemas.microsoft.com/office/excel/2006/main">
          <x14:cfRule type="containsText" priority="11" operator="containsText" id="{24545991-B5A9-4803-BADA-5729F03D4646}">
            <xm:f>NOT(ISERROR(SEARCH("+",G421)))</xm:f>
            <xm:f>"+"</xm:f>
            <x14:dxf>
              <fill>
                <patternFill patternType="lightUp">
                  <fgColor theme="9" tint="-0.24994659260841701"/>
                  <bgColor auto="1"/>
                </patternFill>
              </fill>
            </x14:dxf>
          </x14:cfRule>
          <xm:sqref>G421</xm:sqref>
        </x14:conditionalFormatting>
        <x14:conditionalFormatting xmlns:xm="http://schemas.microsoft.com/office/excel/2006/main">
          <x14:cfRule type="containsText" priority="8" operator="containsText" id="{0BFE8F3D-95B2-4DF1-9308-DB6B94E08E04}">
            <xm:f>NOT(ISERROR(SEARCH("+",I421)))</xm:f>
            <xm:f>"+"</xm:f>
            <x14:dxf>
              <fill>
                <patternFill patternType="lightUp">
                  <fgColor theme="9" tint="-0.24994659260841701"/>
                  <bgColor auto="1"/>
                </patternFill>
              </fill>
            </x14:dxf>
          </x14:cfRule>
          <xm:sqref>I421</xm:sqref>
        </x14:conditionalFormatting>
        <x14:conditionalFormatting xmlns:xm="http://schemas.microsoft.com/office/excel/2006/main">
          <x14:cfRule type="containsText" priority="5" operator="containsText" id="{45A9D923-D416-4AEC-A9BF-D42EC14C72EC}">
            <xm:f>NOT(ISERROR(SEARCH("+",H421)))</xm:f>
            <xm:f>"+"</xm:f>
            <x14:dxf>
              <fill>
                <patternFill patternType="lightUp">
                  <fgColor theme="9" tint="-0.24994659260841701"/>
                  <bgColor auto="1"/>
                </patternFill>
              </fill>
            </x14:dxf>
          </x14:cfRule>
          <xm:sqref>H421</xm:sqref>
        </x14:conditionalFormatting>
        <x14:conditionalFormatting xmlns:xm="http://schemas.microsoft.com/office/excel/2006/main">
          <x14:cfRule type="containsText" priority="2" operator="containsText" id="{2CBCBBC7-2852-4C15-AB00-5FB175C6B368}">
            <xm:f>NOT(ISERROR(SEARCH("+",J421)))</xm:f>
            <xm:f>"+"</xm:f>
            <x14:dxf>
              <fill>
                <patternFill patternType="lightUp">
                  <fgColor theme="9" tint="-0.24994659260841701"/>
                  <bgColor auto="1"/>
                </patternFill>
              </fill>
            </x14:dxf>
          </x14:cfRule>
          <xm:sqref>J421:O421</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euil8" filterMode="1">
    <tabColor theme="5" tint="-0.249977111117893"/>
    <pageSetUpPr fitToPage="1"/>
  </sheetPr>
  <dimension ref="A1:M140"/>
  <sheetViews>
    <sheetView showGridLines="0" topLeftCell="E1" zoomScaleNormal="100" workbookViewId="0">
      <selection activeCell="E1" sqref="E1"/>
    </sheetView>
  </sheetViews>
  <sheetFormatPr baseColWidth="10" defaultRowHeight="15" x14ac:dyDescent="0.2"/>
  <cols>
    <col min="1" max="1" width="3.140625" hidden="1" customWidth="1"/>
    <col min="2" max="2" width="5.7109375" style="467" hidden="1" customWidth="1"/>
    <col min="3" max="4" width="13.7109375" style="540" hidden="1" customWidth="1"/>
    <col min="5" max="5" width="70.85546875" style="154" customWidth="1"/>
    <col min="6" max="6" width="70.85546875" style="154" hidden="1" customWidth="1"/>
    <col min="7" max="7" width="48.42578125" style="154" hidden="1" customWidth="1"/>
    <col min="8" max="8" width="11.42578125" style="154" hidden="1" customWidth="1"/>
    <col min="9" max="9" width="255.7109375" style="154" hidden="1" customWidth="1"/>
    <col min="10" max="10" width="11.42578125" style="154" hidden="1" customWidth="1"/>
    <col min="11" max="11" width="7.5703125" style="311" hidden="1" customWidth="1"/>
    <col min="12" max="12" width="9.42578125" style="154" hidden="1" customWidth="1"/>
    <col min="13" max="13" width="11.42578125" style="173"/>
  </cols>
  <sheetData>
    <row r="1" spans="1:13" s="16" customFormat="1" ht="25.5" x14ac:dyDescent="0.2">
      <c r="A1" s="1"/>
      <c r="B1" s="710"/>
      <c r="C1" s="711"/>
      <c r="D1" s="711"/>
      <c r="E1" s="712" t="s">
        <v>5478</v>
      </c>
      <c r="F1" s="712" t="s">
        <v>5479</v>
      </c>
      <c r="G1" s="436" t="s">
        <v>1</v>
      </c>
      <c r="H1" s="436"/>
      <c r="I1" s="436"/>
      <c r="J1" s="436" t="s">
        <v>2</v>
      </c>
      <c r="K1" s="436"/>
      <c r="L1" s="322">
        <v>2009</v>
      </c>
      <c r="M1" s="727" t="s">
        <v>2881</v>
      </c>
    </row>
    <row r="2" spans="1:13" s="16" customFormat="1" ht="34.5" thickBot="1" x14ac:dyDescent="0.25">
      <c r="A2" s="155" t="s">
        <v>3</v>
      </c>
      <c r="B2" s="466"/>
      <c r="C2" s="547" t="s">
        <v>5473</v>
      </c>
      <c r="D2" s="547" t="s">
        <v>5474</v>
      </c>
      <c r="E2" s="948" t="s">
        <v>5490</v>
      </c>
      <c r="F2" s="949" t="s">
        <v>5491</v>
      </c>
      <c r="G2" s="283" t="s">
        <v>2817</v>
      </c>
      <c r="H2" s="284" t="s">
        <v>2831</v>
      </c>
      <c r="I2" s="284" t="s">
        <v>2833</v>
      </c>
      <c r="J2" s="285"/>
      <c r="K2" s="286" t="s">
        <v>3932</v>
      </c>
      <c r="L2" s="287" t="s">
        <v>2900</v>
      </c>
      <c r="M2" s="713" t="s">
        <v>2901</v>
      </c>
    </row>
    <row r="3" spans="1:13" ht="15.75" hidden="1" thickTop="1" x14ac:dyDescent="0.2">
      <c r="A3" s="1" t="s">
        <v>454</v>
      </c>
      <c r="B3" s="313" t="str">
        <f>IF(ISERROR(LOOKUP(A3,TABLE,SIGNE)),"",(LOOKUP(A3,TABLE,SIGNE)))</f>
        <v>►</v>
      </c>
      <c r="C3" s="480" t="s">
        <v>4896</v>
      </c>
      <c r="D3" s="480" t="s">
        <v>4896</v>
      </c>
      <c r="E3" s="107" t="s">
        <v>3006</v>
      </c>
      <c r="F3" s="288" t="s">
        <v>4212</v>
      </c>
      <c r="G3" s="289" t="s">
        <v>1836</v>
      </c>
      <c r="H3" s="290"/>
      <c r="I3" s="291" t="str">
        <f>IF(G3&lt;&gt;"",IF(H3&lt;&gt;"",G3&amp;" ; "&amp;IFERROR(IF(SEARCH(" ; ",G3)&gt;0,SUBSTITUTE(G3," ; ","_N ; ")&amp;"_N"),IFERROR(IF(SEARCH(" ;",G3)&gt;0,SUBSTITUTE(G3," ;","_N  ; ")&amp;"_N"),IFERROR(IF(SEARCH(";",G3)&gt;0,SUBSTITUTE(G3,";","_N  ; ")&amp;"_N"),G3&amp;"_N"))),G3),"")</f>
        <v>AQ_FEMME_DtRemp</v>
      </c>
      <c r="J3" s="292" t="s">
        <v>1837</v>
      </c>
      <c r="K3" s="293">
        <v>1</v>
      </c>
      <c r="L3" s="294" t="s">
        <v>2511</v>
      </c>
      <c r="M3" s="295" t="s">
        <v>2511</v>
      </c>
    </row>
    <row r="4" spans="1:13" ht="15.75" hidden="1" thickTop="1" x14ac:dyDescent="0.2">
      <c r="A4" s="1" t="s">
        <v>454</v>
      </c>
      <c r="B4" s="313" t="str">
        <f>IF(ISERROR(LOOKUP(A4,TABLE,SIGNE)),"",(LOOKUP(A4,TABLE,SIGNE)))</f>
        <v>►</v>
      </c>
      <c r="C4" s="480" t="s">
        <v>4896</v>
      </c>
      <c r="D4" s="480" t="s">
        <v>4896</v>
      </c>
      <c r="E4" s="107" t="s">
        <v>1838</v>
      </c>
      <c r="F4" s="288" t="s">
        <v>4213</v>
      </c>
      <c r="G4" s="289" t="s">
        <v>1839</v>
      </c>
      <c r="H4" s="290"/>
      <c r="I4" s="291" t="str">
        <f>IF(G4&lt;&gt;"",IF(H4&lt;&gt;"",G4&amp;" ; "&amp;IFERROR(IF(SEARCH(" ; ",G4)&gt;0,SUBSTITUTE(G4," ; ","_N ; ")&amp;"_N"),IFERROR(IF(SEARCH(" ;",G4)&gt;0,SUBSTITUTE(G4," ;","_N  ; ")&amp;"_N"),IFERROR(IF(SEARCH(";",G4)&gt;0,SUBSTITUTE(G4,";","_N  ; ")&amp;"_N"),G4&amp;"_N"))),G4),"")</f>
        <v>AQ_FEMME_DtNais</v>
      </c>
      <c r="J4" s="292" t="s">
        <v>1837</v>
      </c>
      <c r="K4" s="293">
        <v>2</v>
      </c>
      <c r="L4" s="294" t="s">
        <v>2512</v>
      </c>
      <c r="M4" s="295" t="s">
        <v>2512</v>
      </c>
    </row>
    <row r="5" spans="1:13" ht="15.75" thickTop="1" x14ac:dyDescent="0.2">
      <c r="A5" s="1" t="s">
        <v>454</v>
      </c>
      <c r="B5" s="728" t="str">
        <f>IF(ISERROR(LOOKUP(A5,TABLE,SIGNE)),"",(LOOKUP(A5,TABLE,SIGNE)))</f>
        <v>►</v>
      </c>
      <c r="C5" s="651"/>
      <c r="D5" s="651"/>
      <c r="E5" s="579" t="s">
        <v>4214</v>
      </c>
      <c r="F5" s="579" t="s">
        <v>4215</v>
      </c>
      <c r="G5" s="431" t="s">
        <v>1840</v>
      </c>
      <c r="H5" s="432" t="s">
        <v>4788</v>
      </c>
      <c r="I5" s="431" t="str">
        <f t="shared" ref="I5:I35" si="0">IF(G5&lt;&gt;"",IF(H5&lt;&gt;"",G5&amp;" ; "&amp;IFERROR(IF(SEARCH(" ; ",G5)&gt;0,SUBSTITUTE(G5," ; ","_N ; ")&amp;"_N"),IFERROR(IF(SEARCH(" ;",G5)&gt;0,SUBSTITUTE(G5," ;","_N  ; ")&amp;"_N"),IFERROR(IF(SEARCH(";",G5)&gt;0,SUBSTITUTE(G5,";","_N  ; ")&amp;"_N"),G5&amp;"_N"))),G5),"")</f>
        <v>AQ_FEMME_RegleAgeDeb ; AQ_FEMME_RegleAgeDeb_N</v>
      </c>
      <c r="J5" s="431" t="s">
        <v>1837</v>
      </c>
      <c r="K5" s="298">
        <v>3</v>
      </c>
      <c r="L5" s="299">
        <v>1</v>
      </c>
      <c r="M5" s="734">
        <v>0.5</v>
      </c>
    </row>
    <row r="6" spans="1:13" ht="31.5" x14ac:dyDescent="0.2">
      <c r="A6" s="12" t="s">
        <v>10</v>
      </c>
      <c r="B6" s="729" t="str">
        <f t="shared" ref="B6:B36" si="1">IF(ISERROR(LOOKUP(A6,TABLE,SIGNE)),"",(LOOKUP(A6,TABLE,SIGNE)))</f>
        <v>◄►</v>
      </c>
      <c r="C6" s="730"/>
      <c r="D6" s="730"/>
      <c r="E6" s="418" t="s">
        <v>1841</v>
      </c>
      <c r="F6" s="731" t="s">
        <v>2021</v>
      </c>
      <c r="G6" s="414"/>
      <c r="H6" s="415"/>
      <c r="I6" s="414" t="str">
        <f t="shared" si="0"/>
        <v/>
      </c>
      <c r="J6" s="416"/>
      <c r="K6" s="302">
        <v>4</v>
      </c>
      <c r="L6" s="417"/>
      <c r="M6" s="735"/>
    </row>
    <row r="7" spans="1:13" x14ac:dyDescent="0.2">
      <c r="A7" s="1" t="s">
        <v>454</v>
      </c>
      <c r="B7" s="728" t="str">
        <f t="shared" si="1"/>
        <v>►</v>
      </c>
      <c r="C7" s="732"/>
      <c r="D7" s="732"/>
      <c r="E7" s="579" t="s">
        <v>4216</v>
      </c>
      <c r="F7" s="579" t="s">
        <v>4217</v>
      </c>
      <c r="G7" s="296" t="s">
        <v>1842</v>
      </c>
      <c r="H7" s="297" t="s">
        <v>4788</v>
      </c>
      <c r="I7" s="296" t="str">
        <f t="shared" si="0"/>
        <v>AQ_FEMME_RegleDtDern ; AQ_FEMME_RegleDtDern_N</v>
      </c>
      <c r="J7" s="296" t="s">
        <v>1837</v>
      </c>
      <c r="K7" s="298">
        <v>5</v>
      </c>
      <c r="L7" s="299">
        <v>2</v>
      </c>
      <c r="M7" s="736">
        <v>1</v>
      </c>
    </row>
    <row r="8" spans="1:13" x14ac:dyDescent="0.2">
      <c r="A8" s="1" t="s">
        <v>2912</v>
      </c>
      <c r="B8" s="728" t="str">
        <f t="shared" si="1"/>
        <v>#►</v>
      </c>
      <c r="C8" s="542" t="str">
        <f>IF(OR(C9="x",C10="x"),"x","")</f>
        <v/>
      </c>
      <c r="D8" s="542" t="str">
        <f>IF(OR(D9="x",D10="x"),"x","")</f>
        <v/>
      </c>
      <c r="E8" s="714" t="s">
        <v>2934</v>
      </c>
      <c r="F8" s="714" t="s">
        <v>4218</v>
      </c>
      <c r="G8" s="296"/>
      <c r="H8" s="297"/>
      <c r="I8" s="296" t="str">
        <f t="shared" si="0"/>
        <v/>
      </c>
      <c r="J8" s="304"/>
      <c r="K8" s="298">
        <v>6</v>
      </c>
      <c r="L8" s="299">
        <v>9</v>
      </c>
      <c r="M8" s="736">
        <v>2</v>
      </c>
    </row>
    <row r="9" spans="1:13" ht="33.75" x14ac:dyDescent="0.2">
      <c r="A9" s="1" t="s">
        <v>454</v>
      </c>
      <c r="B9" s="728" t="str">
        <f t="shared" si="1"/>
        <v>►</v>
      </c>
      <c r="C9" s="629"/>
      <c r="D9" s="629"/>
      <c r="E9" s="715" t="s">
        <v>4219</v>
      </c>
      <c r="F9" s="715" t="s">
        <v>4716</v>
      </c>
      <c r="G9" s="296" t="s">
        <v>1843</v>
      </c>
      <c r="H9" s="297" t="s">
        <v>4788</v>
      </c>
      <c r="I9" s="296" t="str">
        <f t="shared" si="0"/>
        <v>AQ_FEMME_RegleAbsDepuis ; AQ_FEMME_RegleAbsDepuis_N</v>
      </c>
      <c r="J9" s="296" t="s">
        <v>1837</v>
      </c>
      <c r="K9" s="298">
        <v>7</v>
      </c>
      <c r="L9" s="299">
        <v>9</v>
      </c>
      <c r="M9" s="734">
        <v>2</v>
      </c>
    </row>
    <row r="10" spans="1:13" x14ac:dyDescent="0.2">
      <c r="A10" s="1" t="s">
        <v>454</v>
      </c>
      <c r="B10" s="728" t="str">
        <f t="shared" si="1"/>
        <v>►</v>
      </c>
      <c r="C10" s="629"/>
      <c r="D10" s="629"/>
      <c r="E10" s="715" t="s">
        <v>4220</v>
      </c>
      <c r="F10" s="715" t="s">
        <v>4221</v>
      </c>
      <c r="G10" s="296"/>
      <c r="H10" s="297"/>
      <c r="I10" s="296" t="str">
        <f t="shared" si="0"/>
        <v/>
      </c>
      <c r="J10" s="304"/>
      <c r="K10" s="298">
        <v>8</v>
      </c>
      <c r="L10" s="299">
        <v>9</v>
      </c>
      <c r="M10" s="734">
        <v>2</v>
      </c>
    </row>
    <row r="11" spans="1:13" x14ac:dyDescent="0.2">
      <c r="A11" s="1" t="s">
        <v>14</v>
      </c>
      <c r="B11" s="728" t="str">
        <f t="shared" si="1"/>
        <v>·</v>
      </c>
      <c r="C11" s="733" t="str">
        <f>IF($C$10="x","+","")</f>
        <v/>
      </c>
      <c r="D11" s="733" t="str">
        <f t="shared" ref="D11:D19" si="2">IF($D$10="x","+","")</f>
        <v/>
      </c>
      <c r="E11" s="716" t="s">
        <v>2940</v>
      </c>
      <c r="F11" s="716" t="s">
        <v>4222</v>
      </c>
      <c r="G11" s="296" t="s">
        <v>1844</v>
      </c>
      <c r="H11" s="297" t="s">
        <v>4788</v>
      </c>
      <c r="I11" s="296" t="str">
        <f t="shared" si="0"/>
        <v>AQ_FEMME_RegleAbsEncein ; AQ_FEMME_RegleAbsEncein_N</v>
      </c>
      <c r="J11" s="296" t="s">
        <v>1837</v>
      </c>
      <c r="K11" s="298">
        <v>9</v>
      </c>
      <c r="L11" s="299">
        <v>9</v>
      </c>
      <c r="M11" s="734">
        <v>2</v>
      </c>
    </row>
    <row r="12" spans="1:13" x14ac:dyDescent="0.2">
      <c r="A12" s="1" t="s">
        <v>14</v>
      </c>
      <c r="B12" s="728" t="str">
        <f t="shared" si="1"/>
        <v>·</v>
      </c>
      <c r="C12" s="733" t="str">
        <f t="shared" ref="C12:C19" si="3">IF($C$10="x","+","")</f>
        <v/>
      </c>
      <c r="D12" s="733" t="str">
        <f t="shared" si="2"/>
        <v/>
      </c>
      <c r="E12" s="716" t="s">
        <v>2941</v>
      </c>
      <c r="F12" s="716" t="s">
        <v>4223</v>
      </c>
      <c r="G12" s="296" t="s">
        <v>1845</v>
      </c>
      <c r="H12" s="297" t="s">
        <v>4788</v>
      </c>
      <c r="I12" s="296" t="str">
        <f t="shared" si="0"/>
        <v>AQ_FEMME_RegleAbsAllait ; AQ_FEMME_RegleAbsAllait_N</v>
      </c>
      <c r="J12" s="296" t="s">
        <v>1837</v>
      </c>
      <c r="K12" s="298">
        <v>10</v>
      </c>
      <c r="L12" s="299">
        <v>9</v>
      </c>
      <c r="M12" s="734">
        <v>2</v>
      </c>
    </row>
    <row r="13" spans="1:13" x14ac:dyDescent="0.2">
      <c r="A13" s="1" t="s">
        <v>14</v>
      </c>
      <c r="B13" s="728" t="str">
        <f t="shared" si="1"/>
        <v>·</v>
      </c>
      <c r="C13" s="733" t="str">
        <f t="shared" si="3"/>
        <v/>
      </c>
      <c r="D13" s="733" t="str">
        <f t="shared" si="2"/>
        <v/>
      </c>
      <c r="E13" s="716" t="s">
        <v>2942</v>
      </c>
      <c r="F13" s="716" t="s">
        <v>4224</v>
      </c>
      <c r="G13" s="296" t="s">
        <v>1846</v>
      </c>
      <c r="H13" s="297" t="s">
        <v>4788</v>
      </c>
      <c r="I13" s="296" t="str">
        <f t="shared" si="0"/>
        <v>AQ_FEMME_RegleAbsSteri ; AQ_FEMME_RegleAbsSteri_N</v>
      </c>
      <c r="J13" s="296" t="s">
        <v>1837</v>
      </c>
      <c r="K13" s="298">
        <v>11</v>
      </c>
      <c r="L13" s="299">
        <v>9</v>
      </c>
      <c r="M13" s="734">
        <v>2</v>
      </c>
    </row>
    <row r="14" spans="1:13" x14ac:dyDescent="0.2">
      <c r="A14" s="1" t="s">
        <v>14</v>
      </c>
      <c r="B14" s="728" t="str">
        <f t="shared" si="1"/>
        <v>·</v>
      </c>
      <c r="C14" s="733" t="str">
        <f t="shared" si="3"/>
        <v/>
      </c>
      <c r="D14" s="733" t="str">
        <f t="shared" si="2"/>
        <v/>
      </c>
      <c r="E14" s="717" t="s">
        <v>2943</v>
      </c>
      <c r="F14" s="717" t="s">
        <v>4225</v>
      </c>
      <c r="G14" s="296" t="s">
        <v>1847</v>
      </c>
      <c r="H14" s="297" t="s">
        <v>4788</v>
      </c>
      <c r="I14" s="296" t="str">
        <f t="shared" si="0"/>
        <v>AQ_FEMME_RegleAbsPilu ; AQ_FEMME_RegleAbsPilu_N</v>
      </c>
      <c r="J14" s="296" t="s">
        <v>1837</v>
      </c>
      <c r="K14" s="298">
        <v>12</v>
      </c>
      <c r="L14" s="299">
        <v>9</v>
      </c>
      <c r="M14" s="734">
        <v>2</v>
      </c>
    </row>
    <row r="15" spans="1:13" hidden="1" x14ac:dyDescent="0.2">
      <c r="A15" s="1" t="s">
        <v>14</v>
      </c>
      <c r="B15" s="314" t="str">
        <f t="shared" si="1"/>
        <v>·</v>
      </c>
      <c r="C15" s="535" t="s">
        <v>4896</v>
      </c>
      <c r="D15" s="535" t="s">
        <v>4896</v>
      </c>
      <c r="E15" s="107" t="s">
        <v>2515</v>
      </c>
      <c r="F15" s="288" t="s">
        <v>2516</v>
      </c>
      <c r="G15" s="296" t="s">
        <v>2517</v>
      </c>
      <c r="H15" s="297"/>
      <c r="I15" s="296" t="str">
        <f t="shared" si="0"/>
        <v>AQ_FEMME_RegleAbsOp</v>
      </c>
      <c r="J15" s="296" t="s">
        <v>1837</v>
      </c>
      <c r="K15" s="298">
        <v>13</v>
      </c>
      <c r="L15" s="299">
        <v>9</v>
      </c>
      <c r="M15" s="300"/>
    </row>
    <row r="16" spans="1:13" x14ac:dyDescent="0.2">
      <c r="A16" s="1" t="s">
        <v>14</v>
      </c>
      <c r="B16" s="728" t="str">
        <f t="shared" si="1"/>
        <v>·</v>
      </c>
      <c r="C16" s="733" t="str">
        <f t="shared" si="3"/>
        <v/>
      </c>
      <c r="D16" s="733" t="str">
        <f t="shared" si="2"/>
        <v/>
      </c>
      <c r="E16" s="717" t="s">
        <v>1848</v>
      </c>
      <c r="F16" s="717" t="s">
        <v>4226</v>
      </c>
      <c r="G16" s="296" t="s">
        <v>2059</v>
      </c>
      <c r="H16" s="297" t="s">
        <v>4788</v>
      </c>
      <c r="I16" s="296" t="str">
        <f t="shared" si="0"/>
        <v>AQ_FEMME_RegleAbsOpUt ; AQ_FEMME_RegleAbsOpUtDt ; AQ_FEMME_RegleAbsOpUt_N ; AQ_FEMME_RegleAbsOpUtDt_N</v>
      </c>
      <c r="J16" s="296" t="s">
        <v>1837</v>
      </c>
      <c r="K16" s="298">
        <v>14</v>
      </c>
      <c r="L16" s="299">
        <v>9</v>
      </c>
      <c r="M16" s="734">
        <v>2</v>
      </c>
    </row>
    <row r="17" spans="1:13" x14ac:dyDescent="0.2">
      <c r="A17" s="1" t="s">
        <v>14</v>
      </c>
      <c r="B17" s="728" t="str">
        <f t="shared" si="1"/>
        <v>·</v>
      </c>
      <c r="C17" s="733" t="str">
        <f t="shared" si="3"/>
        <v/>
      </c>
      <c r="D17" s="733" t="str">
        <f t="shared" si="2"/>
        <v/>
      </c>
      <c r="E17" s="718" t="s">
        <v>1849</v>
      </c>
      <c r="F17" s="718" t="s">
        <v>4227</v>
      </c>
      <c r="G17" s="296" t="s">
        <v>2559</v>
      </c>
      <c r="H17" s="297" t="s">
        <v>4788</v>
      </c>
      <c r="I17" s="296" t="str">
        <f t="shared" si="0"/>
        <v>AQ_FEMME_RegleAbsOpOv ; AQ_FEMME_RegleAbsOpOvDt ; AQ_FEMME_RegleAbsOpOv_N ; AQ_FEMME_RegleAbsOpOvDt_N</v>
      </c>
      <c r="J17" s="296" t="s">
        <v>1837</v>
      </c>
      <c r="K17" s="298">
        <v>15</v>
      </c>
      <c r="L17" s="299">
        <v>9</v>
      </c>
      <c r="M17" s="734">
        <v>2</v>
      </c>
    </row>
    <row r="18" spans="1:13" x14ac:dyDescent="0.2">
      <c r="A18" s="1" t="s">
        <v>14</v>
      </c>
      <c r="B18" s="728" t="str">
        <f t="shared" si="1"/>
        <v>·</v>
      </c>
      <c r="C18" s="733" t="str">
        <f t="shared" si="3"/>
        <v/>
      </c>
      <c r="D18" s="733" t="str">
        <f t="shared" si="2"/>
        <v/>
      </c>
      <c r="E18" s="716" t="s">
        <v>2944</v>
      </c>
      <c r="F18" s="716" t="s">
        <v>4228</v>
      </c>
      <c r="G18" s="296" t="s">
        <v>1850</v>
      </c>
      <c r="H18" s="297" t="s">
        <v>4788</v>
      </c>
      <c r="I18" s="296" t="str">
        <f t="shared" si="0"/>
        <v>AQ_FEMME_RegleAbsMenop ; AQ_FEMME_RegleAbsMenop_N</v>
      </c>
      <c r="J18" s="296" t="s">
        <v>1837</v>
      </c>
      <c r="K18" s="298">
        <v>16</v>
      </c>
      <c r="L18" s="299">
        <v>9</v>
      </c>
      <c r="M18" s="734">
        <v>2</v>
      </c>
    </row>
    <row r="19" spans="1:13" x14ac:dyDescent="0.2">
      <c r="A19" s="1" t="s">
        <v>14</v>
      </c>
      <c r="B19" s="728" t="str">
        <f t="shared" si="1"/>
        <v>·</v>
      </c>
      <c r="C19" s="733" t="str">
        <f t="shared" si="3"/>
        <v/>
      </c>
      <c r="D19" s="733" t="str">
        <f t="shared" si="2"/>
        <v/>
      </c>
      <c r="E19" s="716" t="s">
        <v>2945</v>
      </c>
      <c r="F19" s="716" t="s">
        <v>4229</v>
      </c>
      <c r="G19" s="296" t="s">
        <v>2060</v>
      </c>
      <c r="H19" s="297" t="s">
        <v>4788</v>
      </c>
      <c r="I19" s="296" t="s">
        <v>4789</v>
      </c>
      <c r="J19" s="296" t="s">
        <v>1837</v>
      </c>
      <c r="K19" s="298">
        <v>17</v>
      </c>
      <c r="L19" s="299">
        <v>9</v>
      </c>
      <c r="M19" s="734">
        <v>2</v>
      </c>
    </row>
    <row r="20" spans="1:13" x14ac:dyDescent="0.2">
      <c r="A20" s="5" t="s">
        <v>309</v>
      </c>
      <c r="B20" s="728" t="str">
        <f t="shared" si="1"/>
        <v>!</v>
      </c>
      <c r="C20" s="542"/>
      <c r="D20" s="542"/>
      <c r="E20" s="719" t="s">
        <v>1851</v>
      </c>
      <c r="F20" s="719" t="s">
        <v>2896</v>
      </c>
      <c r="G20" s="296"/>
      <c r="H20" s="297"/>
      <c r="I20" s="296" t="str">
        <f t="shared" si="0"/>
        <v/>
      </c>
      <c r="J20" s="308"/>
      <c r="K20" s="298">
        <v>18</v>
      </c>
      <c r="L20" s="299"/>
      <c r="M20" s="736">
        <v>3</v>
      </c>
    </row>
    <row r="21" spans="1:13" ht="45" x14ac:dyDescent="0.2">
      <c r="A21" s="1" t="s">
        <v>6</v>
      </c>
      <c r="B21" s="728" t="str">
        <f t="shared" si="1"/>
        <v>►</v>
      </c>
      <c r="C21" s="629"/>
      <c r="D21" s="629"/>
      <c r="E21" s="715" t="s">
        <v>4230</v>
      </c>
      <c r="F21" s="715" t="s">
        <v>4231</v>
      </c>
      <c r="G21" s="296" t="s">
        <v>1852</v>
      </c>
      <c r="H21" s="297" t="s">
        <v>4788</v>
      </c>
      <c r="I21" s="296" t="str">
        <f t="shared" si="0"/>
        <v>AQ_FEMME_RegleRegul ; AQ_FEMME_RegleRegul_N</v>
      </c>
      <c r="J21" s="296" t="s">
        <v>1837</v>
      </c>
      <c r="K21" s="298">
        <v>19</v>
      </c>
      <c r="L21" s="299">
        <v>3</v>
      </c>
      <c r="M21" s="736">
        <v>3</v>
      </c>
    </row>
    <row r="22" spans="1:13" ht="22.5" x14ac:dyDescent="0.2">
      <c r="A22" s="1" t="s">
        <v>6</v>
      </c>
      <c r="B22" s="728" t="str">
        <f t="shared" si="1"/>
        <v>►</v>
      </c>
      <c r="C22" s="629"/>
      <c r="D22" s="629"/>
      <c r="E22" s="584" t="s">
        <v>1853</v>
      </c>
      <c r="F22" s="584" t="s">
        <v>4232</v>
      </c>
      <c r="G22" s="296" t="s">
        <v>1854</v>
      </c>
      <c r="H22" s="297" t="s">
        <v>4788</v>
      </c>
      <c r="I22" s="296" t="str">
        <f t="shared" si="0"/>
        <v>AQ_FEMME_RegleDuree ; AQ_FEMME_RegleDuree_N</v>
      </c>
      <c r="J22" s="296" t="s">
        <v>1837</v>
      </c>
      <c r="K22" s="298">
        <v>20</v>
      </c>
      <c r="L22" s="299">
        <v>4</v>
      </c>
      <c r="M22" s="736">
        <v>3</v>
      </c>
    </row>
    <row r="23" spans="1:13" ht="56.25" x14ac:dyDescent="0.2">
      <c r="A23" s="1" t="s">
        <v>6</v>
      </c>
      <c r="B23" s="728" t="str">
        <f t="shared" si="1"/>
        <v>►</v>
      </c>
      <c r="C23" s="629"/>
      <c r="D23" s="629"/>
      <c r="E23" s="720" t="s">
        <v>4233</v>
      </c>
      <c r="F23" s="720" t="s">
        <v>4234</v>
      </c>
      <c r="G23" s="296" t="s">
        <v>2514</v>
      </c>
      <c r="H23" s="297" t="s">
        <v>4788</v>
      </c>
      <c r="I23" s="296" t="str">
        <f t="shared" si="0"/>
        <v>AQ_FEMME_CycleDurMini ; AQ_FEMME_CycleDurMaxi ; AQ_FEMME_CycleDurMini_N ; AQ_FEMME_CycleDurMaxi_N</v>
      </c>
      <c r="J23" s="304"/>
      <c r="K23" s="298">
        <v>21</v>
      </c>
      <c r="L23" s="299">
        <v>5</v>
      </c>
      <c r="M23" s="736">
        <v>3</v>
      </c>
    </row>
    <row r="24" spans="1:13" ht="56.25" x14ac:dyDescent="0.2">
      <c r="A24" s="1" t="s">
        <v>6</v>
      </c>
      <c r="B24" s="728" t="str">
        <f t="shared" si="1"/>
        <v>►</v>
      </c>
      <c r="C24" s="629"/>
      <c r="D24" s="629"/>
      <c r="E24" s="720" t="s">
        <v>4235</v>
      </c>
      <c r="F24" s="720" t="s">
        <v>4236</v>
      </c>
      <c r="G24" s="296" t="s">
        <v>1855</v>
      </c>
      <c r="H24" s="297" t="s">
        <v>4788</v>
      </c>
      <c r="I24" s="296" t="str">
        <f t="shared" si="0"/>
        <v>AQ_FEMME_RegleDoul ; AQ_FEMME_RegleDoul_N</v>
      </c>
      <c r="J24" s="304" t="s">
        <v>1837</v>
      </c>
      <c r="K24" s="298">
        <v>22</v>
      </c>
      <c r="L24" s="299">
        <v>6</v>
      </c>
      <c r="M24" s="736">
        <v>3</v>
      </c>
    </row>
    <row r="25" spans="1:13" ht="22.5" x14ac:dyDescent="0.2">
      <c r="A25" s="1" t="s">
        <v>454</v>
      </c>
      <c r="B25" s="728" t="str">
        <f t="shared" si="1"/>
        <v>►</v>
      </c>
      <c r="C25" s="629"/>
      <c r="D25" s="629"/>
      <c r="E25" s="579" t="s">
        <v>4237</v>
      </c>
      <c r="F25" s="579" t="s">
        <v>4238</v>
      </c>
      <c r="G25" s="296" t="s">
        <v>1856</v>
      </c>
      <c r="H25" s="297" t="s">
        <v>4788</v>
      </c>
      <c r="I25" s="296" t="str">
        <f t="shared" si="0"/>
        <v>AQ_FEMME_DoulBasVent ; AQ_FEMME_DoulBasVent_N</v>
      </c>
      <c r="J25" s="296" t="s">
        <v>1837</v>
      </c>
      <c r="K25" s="298">
        <v>23</v>
      </c>
      <c r="L25" s="299">
        <v>7</v>
      </c>
      <c r="M25" s="736">
        <v>4</v>
      </c>
    </row>
    <row r="26" spans="1:13" x14ac:dyDescent="0.2">
      <c r="A26" s="1" t="s">
        <v>454</v>
      </c>
      <c r="B26" s="728" t="str">
        <f t="shared" si="1"/>
        <v>►</v>
      </c>
      <c r="C26" s="629"/>
      <c r="D26" s="629"/>
      <c r="E26" s="714" t="s">
        <v>4239</v>
      </c>
      <c r="F26" s="714" t="s">
        <v>2497</v>
      </c>
      <c r="G26" s="296" t="s">
        <v>1857</v>
      </c>
      <c r="H26" s="297" t="s">
        <v>4788</v>
      </c>
      <c r="I26" s="296" t="str">
        <f t="shared" si="0"/>
        <v>AQ_FEMME_DoulSein ; AQ_FEMME_DoulSein_N</v>
      </c>
      <c r="J26" s="296" t="s">
        <v>1837</v>
      </c>
      <c r="K26" s="298">
        <v>24</v>
      </c>
      <c r="L26" s="299">
        <v>8</v>
      </c>
      <c r="M26" s="736">
        <v>5</v>
      </c>
    </row>
    <row r="27" spans="1:13" x14ac:dyDescent="0.2">
      <c r="A27" s="1" t="s">
        <v>17</v>
      </c>
      <c r="B27" s="728" t="str">
        <f t="shared" si="1"/>
        <v>&gt;</v>
      </c>
      <c r="C27" s="733" t="str">
        <f>IF($C$26="x","+","")</f>
        <v/>
      </c>
      <c r="D27" s="733" t="str">
        <f>IF($D$26="x","+","")</f>
        <v/>
      </c>
      <c r="E27" s="721" t="s">
        <v>4240</v>
      </c>
      <c r="F27" s="715" t="s">
        <v>4241</v>
      </c>
      <c r="G27" s="296" t="s">
        <v>1858</v>
      </c>
      <c r="H27" s="297" t="s">
        <v>4788</v>
      </c>
      <c r="I27" s="296" t="str">
        <f t="shared" si="0"/>
        <v>AQ_FEMME_DSeinCb ; AQ_FEMME_DSeinCb_N</v>
      </c>
      <c r="J27" s="296" t="s">
        <v>1837</v>
      </c>
      <c r="K27" s="298">
        <v>25</v>
      </c>
      <c r="L27" s="299">
        <v>8</v>
      </c>
      <c r="M27" s="736">
        <v>5</v>
      </c>
    </row>
    <row r="28" spans="1:13" ht="56.25" x14ac:dyDescent="0.2">
      <c r="A28" s="1" t="s">
        <v>17</v>
      </c>
      <c r="B28" s="728" t="str">
        <f t="shared" si="1"/>
        <v>&gt;</v>
      </c>
      <c r="C28" s="733" t="str">
        <f>IF($C$26="x","+","")</f>
        <v/>
      </c>
      <c r="D28" s="733" t="str">
        <f>IF($D$26="x","+","")</f>
        <v/>
      </c>
      <c r="E28" s="721" t="s">
        <v>4242</v>
      </c>
      <c r="F28" s="715" t="s">
        <v>4243</v>
      </c>
      <c r="G28" s="296" t="s">
        <v>1859</v>
      </c>
      <c r="H28" s="297" t="s">
        <v>4788</v>
      </c>
      <c r="I28" s="296" t="str">
        <f t="shared" si="0"/>
        <v>AQ_FEMME_DSeinNbJ ; AQ_FEMME_DSeinNbJ_N</v>
      </c>
      <c r="J28" s="296" t="s">
        <v>1837</v>
      </c>
      <c r="K28" s="298">
        <v>26</v>
      </c>
      <c r="L28" s="299">
        <v>8</v>
      </c>
      <c r="M28" s="736">
        <v>5</v>
      </c>
    </row>
    <row r="29" spans="1:13" ht="22.5" x14ac:dyDescent="0.2">
      <c r="A29" s="1" t="s">
        <v>17</v>
      </c>
      <c r="B29" s="728" t="str">
        <f t="shared" si="1"/>
        <v>&gt;</v>
      </c>
      <c r="C29" s="733" t="str">
        <f>IF($C$26="x","+","")</f>
        <v/>
      </c>
      <c r="D29" s="733" t="str">
        <f>IF($D$26="x","+","")</f>
        <v/>
      </c>
      <c r="E29" s="721" t="s">
        <v>4244</v>
      </c>
      <c r="F29" s="721" t="s">
        <v>4245</v>
      </c>
      <c r="G29" s="296" t="s">
        <v>1860</v>
      </c>
      <c r="H29" s="297" t="s">
        <v>4788</v>
      </c>
      <c r="I29" s="296" t="str">
        <f t="shared" si="0"/>
        <v>AQ_FEMME_DSeinDisp ; AQ_FEMME_DSeinDisp_N</v>
      </c>
      <c r="J29" s="296" t="s">
        <v>1837</v>
      </c>
      <c r="K29" s="298">
        <v>27</v>
      </c>
      <c r="L29" s="299">
        <v>8</v>
      </c>
      <c r="M29" s="736">
        <v>5</v>
      </c>
    </row>
    <row r="30" spans="1:13" ht="22.5" x14ac:dyDescent="0.2">
      <c r="A30" s="1" t="s">
        <v>17</v>
      </c>
      <c r="B30" s="728" t="str">
        <f t="shared" si="1"/>
        <v>&gt;</v>
      </c>
      <c r="C30" s="733" t="str">
        <f>IF($C$26="x","+","")</f>
        <v/>
      </c>
      <c r="D30" s="733" t="str">
        <f>IF($D$26="x","+","")</f>
        <v/>
      </c>
      <c r="E30" s="721" t="s">
        <v>4246</v>
      </c>
      <c r="F30" s="715" t="s">
        <v>4247</v>
      </c>
      <c r="G30" s="296" t="s">
        <v>1861</v>
      </c>
      <c r="H30" s="297" t="s">
        <v>4788</v>
      </c>
      <c r="I30" s="296" t="str">
        <f t="shared" si="0"/>
        <v>AQ_FEMME_DSeinApp ; AQ_FEMME_DSeinApp_N</v>
      </c>
      <c r="J30" s="296" t="s">
        <v>1837</v>
      </c>
      <c r="K30" s="298">
        <v>28</v>
      </c>
      <c r="L30" s="299">
        <v>8</v>
      </c>
      <c r="M30" s="736">
        <v>5</v>
      </c>
    </row>
    <row r="31" spans="1:13" ht="31.5" x14ac:dyDescent="0.2">
      <c r="A31" s="12" t="s">
        <v>10</v>
      </c>
      <c r="B31" s="729" t="str">
        <f t="shared" si="1"/>
        <v>◄►</v>
      </c>
      <c r="C31" s="541"/>
      <c r="D31" s="541"/>
      <c r="E31" s="418" t="s">
        <v>1862</v>
      </c>
      <c r="F31" s="418" t="s">
        <v>1862</v>
      </c>
      <c r="G31" s="418"/>
      <c r="H31" s="418"/>
      <c r="I31" s="433" t="str">
        <f t="shared" si="0"/>
        <v/>
      </c>
      <c r="J31" s="418"/>
      <c r="K31" s="418">
        <v>29</v>
      </c>
      <c r="L31" s="418"/>
      <c r="M31" s="418"/>
    </row>
    <row r="32" spans="1:13" x14ac:dyDescent="0.2">
      <c r="A32" s="1" t="s">
        <v>454</v>
      </c>
      <c r="B32" s="728" t="str">
        <f t="shared" si="1"/>
        <v>►</v>
      </c>
      <c r="C32" s="629"/>
      <c r="D32" s="629"/>
      <c r="E32" s="579" t="s">
        <v>4248</v>
      </c>
      <c r="F32" s="579" t="s">
        <v>4249</v>
      </c>
      <c r="G32" s="296" t="s">
        <v>1863</v>
      </c>
      <c r="H32" s="297" t="s">
        <v>4788</v>
      </c>
      <c r="I32" s="296" t="str">
        <f t="shared" si="0"/>
        <v>AQ_FEMME_PilDejUtilise ; AQ_FEMME_PilDejUtilise_N</v>
      </c>
      <c r="J32" s="296" t="s">
        <v>1837</v>
      </c>
      <c r="K32" s="298">
        <v>30</v>
      </c>
      <c r="L32" s="299">
        <v>11</v>
      </c>
      <c r="M32" s="736">
        <v>6</v>
      </c>
    </row>
    <row r="33" spans="1:13" x14ac:dyDescent="0.2">
      <c r="A33" s="1" t="s">
        <v>17</v>
      </c>
      <c r="B33" s="728" t="str">
        <f t="shared" si="1"/>
        <v>&gt;</v>
      </c>
      <c r="C33" s="733" t="str">
        <f>IF($C$32="x","+","")</f>
        <v/>
      </c>
      <c r="D33" s="733" t="str">
        <f>IF($D$32="x","+","")</f>
        <v/>
      </c>
      <c r="E33" s="721" t="s">
        <v>4250</v>
      </c>
      <c r="F33" s="715" t="s">
        <v>4251</v>
      </c>
      <c r="G33" s="296" t="s">
        <v>1864</v>
      </c>
      <c r="H33" s="297" t="s">
        <v>4788</v>
      </c>
      <c r="I33" s="296" t="str">
        <f t="shared" si="0"/>
        <v>AQ_FEMME_PilAgeDeb ; AQ_FEMME_PilAgeDeb_N</v>
      </c>
      <c r="J33" s="296" t="s">
        <v>1837</v>
      </c>
      <c r="K33" s="298">
        <v>31</v>
      </c>
      <c r="L33" s="299">
        <v>11</v>
      </c>
      <c r="M33" s="734">
        <v>6</v>
      </c>
    </row>
    <row r="34" spans="1:13" ht="67.5" x14ac:dyDescent="0.2">
      <c r="A34" s="1" t="s">
        <v>17</v>
      </c>
      <c r="B34" s="728" t="str">
        <f t="shared" si="1"/>
        <v>&gt;</v>
      </c>
      <c r="C34" s="733" t="str">
        <f>IF($C$32="x","+","")</f>
        <v/>
      </c>
      <c r="D34" s="733" t="str">
        <f>IF($D$32="x","+","")</f>
        <v/>
      </c>
      <c r="E34" s="721" t="s">
        <v>4252</v>
      </c>
      <c r="F34" s="715" t="s">
        <v>4253</v>
      </c>
      <c r="G34" s="296" t="s">
        <v>1865</v>
      </c>
      <c r="H34" s="297" t="s">
        <v>4788</v>
      </c>
      <c r="I34" s="296" t="str">
        <f t="shared" si="0"/>
        <v>AQ_FEMME_PilDuree ; AQ_FEMME_PilDuree_N</v>
      </c>
      <c r="J34" s="296" t="s">
        <v>1837</v>
      </c>
      <c r="K34" s="298">
        <v>32</v>
      </c>
      <c r="L34" s="299">
        <v>11</v>
      </c>
      <c r="M34" s="734">
        <v>6</v>
      </c>
    </row>
    <row r="35" spans="1:13" ht="22.5" x14ac:dyDescent="0.2">
      <c r="A35" s="1" t="s">
        <v>454</v>
      </c>
      <c r="B35" s="728" t="str">
        <f t="shared" si="1"/>
        <v>►</v>
      </c>
      <c r="C35" s="629"/>
      <c r="D35" s="629"/>
      <c r="E35" s="579" t="s">
        <v>4254</v>
      </c>
      <c r="F35" s="579" t="s">
        <v>4255</v>
      </c>
      <c r="G35" s="296" t="s">
        <v>1866</v>
      </c>
      <c r="H35" s="297" t="s">
        <v>4788</v>
      </c>
      <c r="I35" s="296" t="str">
        <f t="shared" si="0"/>
        <v>AQ_FEMME_Contraception ; AQ_FEMME_Contraception_N</v>
      </c>
      <c r="J35" s="296" t="s">
        <v>1837</v>
      </c>
      <c r="K35" s="298">
        <v>33</v>
      </c>
      <c r="L35" s="299">
        <v>10</v>
      </c>
      <c r="M35" s="736">
        <v>7</v>
      </c>
    </row>
    <row r="36" spans="1:13" x14ac:dyDescent="0.2">
      <c r="A36" s="1" t="s">
        <v>14</v>
      </c>
      <c r="B36" s="728" t="str">
        <f t="shared" si="1"/>
        <v>·</v>
      </c>
      <c r="C36" s="733" t="str">
        <f t="shared" ref="C36:C50" si="4">IF($C$35="x","+","")</f>
        <v/>
      </c>
      <c r="D36" s="733" t="str">
        <f t="shared" ref="D36:D50" si="5">IF($D$35="x","+","")</f>
        <v/>
      </c>
      <c r="E36" s="716" t="s">
        <v>3005</v>
      </c>
      <c r="F36" s="716" t="s">
        <v>4256</v>
      </c>
      <c r="G36" s="296" t="s">
        <v>2061</v>
      </c>
      <c r="H36" s="297" t="s">
        <v>4788</v>
      </c>
      <c r="I36" s="296" t="s">
        <v>4790</v>
      </c>
      <c r="J36" s="296" t="s">
        <v>1837</v>
      </c>
      <c r="K36" s="298">
        <v>34</v>
      </c>
      <c r="L36" s="299">
        <v>10</v>
      </c>
      <c r="M36" s="734">
        <v>7</v>
      </c>
    </row>
    <row r="37" spans="1:13" x14ac:dyDescent="0.2">
      <c r="A37" s="1" t="s">
        <v>14</v>
      </c>
      <c r="B37" s="728" t="str">
        <f t="shared" ref="B37:B65" si="6">IF(ISERROR(LOOKUP(A37,TABLE,SIGNE)),"",(LOOKUP(A37,TABLE,SIGNE)))</f>
        <v>·</v>
      </c>
      <c r="C37" s="733" t="str">
        <f t="shared" si="4"/>
        <v/>
      </c>
      <c r="D37" s="733" t="str">
        <f t="shared" si="5"/>
        <v/>
      </c>
      <c r="E37" s="718" t="s">
        <v>1867</v>
      </c>
      <c r="F37" s="718" t="s">
        <v>4257</v>
      </c>
      <c r="G37" s="296" t="s">
        <v>2062</v>
      </c>
      <c r="H37" s="297" t="s">
        <v>4788</v>
      </c>
      <c r="I37" s="296" t="str">
        <f t="shared" ref="I37:I69" si="7">IF(G37&lt;&gt;"",IF(H37&lt;&gt;"",G37&amp;" ; "&amp;IFERROR(IF(SEARCH(" ; ",G37)&gt;0,SUBSTITUTE(G37," ; ","_N ; ")&amp;"_N"),IFERROR(IF(SEARCH(" ;",G37)&gt;0,SUBSTITUTE(G37," ;","_N  ; ")&amp;"_N"),IFERROR(IF(SEARCH(";",G37)&gt;0,SUBSTITUTE(G37,";","_N  ; ")&amp;"_N"),G37&amp;"_N"))),G37),"")</f>
        <v>AQ_FEMME_Cauthorm ; AQ_FEMME_Cauthorm_N</v>
      </c>
      <c r="J37" s="296" t="s">
        <v>1837</v>
      </c>
      <c r="K37" s="298">
        <v>35</v>
      </c>
      <c r="L37" s="299"/>
      <c r="M37" s="734">
        <v>7</v>
      </c>
    </row>
    <row r="38" spans="1:13" x14ac:dyDescent="0.2">
      <c r="A38" s="1" t="s">
        <v>14</v>
      </c>
      <c r="B38" s="728" t="str">
        <f t="shared" si="6"/>
        <v>·</v>
      </c>
      <c r="C38" s="733" t="str">
        <f t="shared" si="4"/>
        <v/>
      </c>
      <c r="D38" s="733" t="str">
        <f t="shared" si="5"/>
        <v/>
      </c>
      <c r="E38" s="716" t="s">
        <v>2520</v>
      </c>
      <c r="F38" s="716" t="s">
        <v>2518</v>
      </c>
      <c r="G38" s="296" t="s">
        <v>2519</v>
      </c>
      <c r="H38" s="297" t="s">
        <v>4788</v>
      </c>
      <c r="I38" s="296" t="str">
        <f t="shared" si="7"/>
        <v>AQ_FEMME_Csterilet ; AQ_FEMME_CSQuoi ; AQ_FEMME_Csterilet_N ; AQ_FEMME_CSQuoi_N</v>
      </c>
      <c r="J38" s="296" t="s">
        <v>1837</v>
      </c>
      <c r="K38" s="298">
        <v>36</v>
      </c>
      <c r="L38" s="299">
        <v>10</v>
      </c>
      <c r="M38" s="734">
        <v>7</v>
      </c>
    </row>
    <row r="39" spans="1:13" x14ac:dyDescent="0.2">
      <c r="A39" s="1" t="s">
        <v>14</v>
      </c>
      <c r="B39" s="728" t="str">
        <f t="shared" si="6"/>
        <v>·</v>
      </c>
      <c r="C39" s="733" t="str">
        <f t="shared" si="4"/>
        <v/>
      </c>
      <c r="D39" s="733" t="str">
        <f t="shared" si="5"/>
        <v/>
      </c>
      <c r="E39" s="716" t="s">
        <v>1868</v>
      </c>
      <c r="F39" s="716" t="s">
        <v>4258</v>
      </c>
      <c r="G39" s="296" t="s">
        <v>1869</v>
      </c>
      <c r="H39" s="297" t="s">
        <v>4788</v>
      </c>
      <c r="I39" s="296" t="str">
        <f t="shared" si="7"/>
        <v>AQ_FEMME_CHom ; AQ_FEMME_CHom_N</v>
      </c>
      <c r="J39" s="296" t="s">
        <v>1837</v>
      </c>
      <c r="K39" s="298">
        <v>37</v>
      </c>
      <c r="L39" s="299">
        <v>10</v>
      </c>
      <c r="M39" s="734">
        <v>7</v>
      </c>
    </row>
    <row r="40" spans="1:13" x14ac:dyDescent="0.2">
      <c r="A40" s="1" t="s">
        <v>14</v>
      </c>
      <c r="B40" s="728" t="str">
        <f t="shared" si="6"/>
        <v>·</v>
      </c>
      <c r="C40" s="733" t="str">
        <f t="shared" si="4"/>
        <v/>
      </c>
      <c r="D40" s="733" t="str">
        <f t="shared" si="5"/>
        <v/>
      </c>
      <c r="E40" s="718" t="s">
        <v>1870</v>
      </c>
      <c r="F40" s="718" t="s">
        <v>4259</v>
      </c>
      <c r="G40" s="296" t="s">
        <v>2063</v>
      </c>
      <c r="H40" s="297" t="s">
        <v>4788</v>
      </c>
      <c r="I40" s="296" t="str">
        <f t="shared" si="7"/>
        <v>AQ_FEMME_Canneau ; AQ_FEMME_Canneau_N</v>
      </c>
      <c r="J40" s="296" t="s">
        <v>1837</v>
      </c>
      <c r="K40" s="298">
        <v>38</v>
      </c>
      <c r="L40" s="299"/>
      <c r="M40" s="734">
        <v>7</v>
      </c>
    </row>
    <row r="41" spans="1:13" x14ac:dyDescent="0.2">
      <c r="A41" s="1" t="s">
        <v>14</v>
      </c>
      <c r="B41" s="728" t="str">
        <f t="shared" si="6"/>
        <v>·</v>
      </c>
      <c r="C41" s="733" t="str">
        <f t="shared" si="4"/>
        <v/>
      </c>
      <c r="D41" s="733" t="str">
        <f t="shared" si="5"/>
        <v/>
      </c>
      <c r="E41" s="716" t="s">
        <v>1871</v>
      </c>
      <c r="F41" s="716" t="s">
        <v>4260</v>
      </c>
      <c r="G41" s="296" t="s">
        <v>1872</v>
      </c>
      <c r="H41" s="297" t="s">
        <v>4788</v>
      </c>
      <c r="I41" s="296" t="str">
        <f t="shared" si="7"/>
        <v>AQ_FEMME_CImplant ; AQ_FEMME_CImplant_N</v>
      </c>
      <c r="J41" s="296" t="s">
        <v>1837</v>
      </c>
      <c r="K41" s="298">
        <v>39</v>
      </c>
      <c r="L41" s="299"/>
      <c r="M41" s="734">
        <v>7</v>
      </c>
    </row>
    <row r="42" spans="1:13" x14ac:dyDescent="0.2">
      <c r="A42" s="1" t="s">
        <v>14</v>
      </c>
      <c r="B42" s="728" t="str">
        <f t="shared" si="6"/>
        <v>·</v>
      </c>
      <c r="C42" s="733" t="str">
        <f t="shared" si="4"/>
        <v/>
      </c>
      <c r="D42" s="733" t="str">
        <f t="shared" si="5"/>
        <v/>
      </c>
      <c r="E42" s="716" t="s">
        <v>1873</v>
      </c>
      <c r="F42" s="716" t="s">
        <v>4261</v>
      </c>
      <c r="G42" s="296" t="s">
        <v>1874</v>
      </c>
      <c r="H42" s="297" t="s">
        <v>4788</v>
      </c>
      <c r="I42" s="296" t="str">
        <f t="shared" si="7"/>
        <v>AQ_FEMME_CPatch ; AQ_FEMME_CPatch_N</v>
      </c>
      <c r="J42" s="296" t="s">
        <v>1837</v>
      </c>
      <c r="K42" s="298">
        <v>40</v>
      </c>
      <c r="L42" s="299">
        <v>10</v>
      </c>
      <c r="M42" s="734">
        <v>7</v>
      </c>
    </row>
    <row r="43" spans="1:13" x14ac:dyDescent="0.2">
      <c r="A43" s="1" t="s">
        <v>14</v>
      </c>
      <c r="B43" s="728" t="str">
        <f t="shared" si="6"/>
        <v>·</v>
      </c>
      <c r="C43" s="733" t="str">
        <f t="shared" si="4"/>
        <v/>
      </c>
      <c r="D43" s="733" t="str">
        <f t="shared" si="5"/>
        <v/>
      </c>
      <c r="E43" s="716" t="s">
        <v>1875</v>
      </c>
      <c r="F43" s="716" t="s">
        <v>4262</v>
      </c>
      <c r="G43" s="296" t="s">
        <v>1876</v>
      </c>
      <c r="H43" s="297" t="s">
        <v>4788</v>
      </c>
      <c r="I43" s="296" t="str">
        <f t="shared" si="7"/>
        <v>AQ_FEMME_CCreme ; AQ_FEMME_CCreme_N</v>
      </c>
      <c r="J43" s="296" t="s">
        <v>1837</v>
      </c>
      <c r="K43" s="298">
        <v>41</v>
      </c>
      <c r="L43" s="299">
        <v>10</v>
      </c>
      <c r="M43" s="734">
        <v>7</v>
      </c>
    </row>
    <row r="44" spans="1:13" x14ac:dyDescent="0.2">
      <c r="A44" s="1" t="s">
        <v>14</v>
      </c>
      <c r="B44" s="728" t="str">
        <f t="shared" si="6"/>
        <v>·</v>
      </c>
      <c r="C44" s="733" t="str">
        <f t="shared" si="4"/>
        <v/>
      </c>
      <c r="D44" s="733" t="str">
        <f t="shared" si="5"/>
        <v/>
      </c>
      <c r="E44" s="718" t="s">
        <v>3930</v>
      </c>
      <c r="F44" s="722" t="s">
        <v>3931</v>
      </c>
      <c r="G44" s="296" t="s">
        <v>1877</v>
      </c>
      <c r="H44" s="297" t="s">
        <v>4788</v>
      </c>
      <c r="I44" s="296" t="str">
        <f t="shared" si="7"/>
        <v>AQ_FEMME_CDiaph ; AQ_FEMME_CDiaph_N</v>
      </c>
      <c r="J44" s="296" t="s">
        <v>1837</v>
      </c>
      <c r="K44" s="298">
        <v>42</v>
      </c>
      <c r="L44" s="299">
        <v>10</v>
      </c>
      <c r="M44" s="734">
        <v>7</v>
      </c>
    </row>
    <row r="45" spans="1:13" x14ac:dyDescent="0.2">
      <c r="A45" s="1" t="s">
        <v>14</v>
      </c>
      <c r="B45" s="728" t="str">
        <f t="shared" si="6"/>
        <v>·</v>
      </c>
      <c r="C45" s="733" t="str">
        <f t="shared" si="4"/>
        <v/>
      </c>
      <c r="D45" s="733" t="str">
        <f t="shared" si="5"/>
        <v/>
      </c>
      <c r="E45" s="716" t="s">
        <v>1878</v>
      </c>
      <c r="F45" s="716" t="s">
        <v>4263</v>
      </c>
      <c r="G45" s="296" t="s">
        <v>1879</v>
      </c>
      <c r="H45" s="297" t="s">
        <v>4788</v>
      </c>
      <c r="I45" s="296" t="str">
        <f t="shared" si="7"/>
        <v>AQ_FEMME_CFem ; AQ_FEMME_CFem_N</v>
      </c>
      <c r="J45" s="296" t="s">
        <v>1837</v>
      </c>
      <c r="K45" s="298">
        <v>43</v>
      </c>
      <c r="L45" s="299">
        <v>10</v>
      </c>
      <c r="M45" s="734">
        <v>7</v>
      </c>
    </row>
    <row r="46" spans="1:13" x14ac:dyDescent="0.2">
      <c r="A46" s="1" t="s">
        <v>14</v>
      </c>
      <c r="B46" s="728" t="str">
        <f t="shared" si="6"/>
        <v>·</v>
      </c>
      <c r="C46" s="733" t="str">
        <f t="shared" si="4"/>
        <v/>
      </c>
      <c r="D46" s="733" t="str">
        <f t="shared" si="5"/>
        <v/>
      </c>
      <c r="E46" s="716" t="s">
        <v>1880</v>
      </c>
      <c r="F46" s="716" t="s">
        <v>4264</v>
      </c>
      <c r="G46" s="296" t="s">
        <v>1881</v>
      </c>
      <c r="H46" s="297" t="s">
        <v>4788</v>
      </c>
      <c r="I46" s="296" t="str">
        <f t="shared" si="7"/>
        <v>AQ_FEMME_CRetrait ; AQ_FEMME_CRetrait_N</v>
      </c>
      <c r="J46" s="296" t="s">
        <v>1837</v>
      </c>
      <c r="K46" s="298">
        <v>44</v>
      </c>
      <c r="L46" s="299">
        <v>10</v>
      </c>
      <c r="M46" s="734">
        <v>7</v>
      </c>
    </row>
    <row r="47" spans="1:13" x14ac:dyDescent="0.2">
      <c r="A47" s="1" t="s">
        <v>14</v>
      </c>
      <c r="B47" s="728" t="str">
        <f t="shared" si="6"/>
        <v>·</v>
      </c>
      <c r="C47" s="733" t="str">
        <f t="shared" si="4"/>
        <v/>
      </c>
      <c r="D47" s="733" t="str">
        <f t="shared" si="5"/>
        <v/>
      </c>
      <c r="E47" s="723" t="s">
        <v>1882</v>
      </c>
      <c r="F47" s="723" t="s">
        <v>4265</v>
      </c>
      <c r="G47" s="296" t="s">
        <v>1883</v>
      </c>
      <c r="H47" s="297" t="s">
        <v>4788</v>
      </c>
      <c r="I47" s="296" t="str">
        <f t="shared" si="7"/>
        <v>AQ_FEMME_CPasRapp ; AQ_FEMME_CPasRapp_N</v>
      </c>
      <c r="J47" s="296" t="s">
        <v>1837</v>
      </c>
      <c r="K47" s="298">
        <v>45</v>
      </c>
      <c r="L47" s="299">
        <v>10</v>
      </c>
      <c r="M47" s="734">
        <v>7</v>
      </c>
    </row>
    <row r="48" spans="1:13" ht="22.5" x14ac:dyDescent="0.2">
      <c r="A48" s="1" t="s">
        <v>14</v>
      </c>
      <c r="B48" s="728" t="str">
        <f t="shared" si="6"/>
        <v>·</v>
      </c>
      <c r="C48" s="733" t="str">
        <f t="shared" si="4"/>
        <v/>
      </c>
      <c r="D48" s="733" t="str">
        <f t="shared" si="5"/>
        <v/>
      </c>
      <c r="E48" s="716" t="s">
        <v>1884</v>
      </c>
      <c r="F48" s="716" t="s">
        <v>4266</v>
      </c>
      <c r="G48" s="296" t="s">
        <v>1885</v>
      </c>
      <c r="H48" s="297" t="s">
        <v>4788</v>
      </c>
      <c r="I48" s="296" t="str">
        <f t="shared" si="7"/>
        <v>AQ_FEMME_CInterv ; AQ_FEMME_CInterv_N</v>
      </c>
      <c r="J48" s="296" t="s">
        <v>1837</v>
      </c>
      <c r="K48" s="298">
        <v>46</v>
      </c>
      <c r="L48" s="299">
        <v>10</v>
      </c>
      <c r="M48" s="734">
        <v>7</v>
      </c>
    </row>
    <row r="49" spans="1:13" hidden="1" x14ac:dyDescent="0.2">
      <c r="A49" s="1" t="s">
        <v>14</v>
      </c>
      <c r="B49" s="314" t="str">
        <f t="shared" si="6"/>
        <v>·</v>
      </c>
      <c r="C49" s="535" t="s">
        <v>4896</v>
      </c>
      <c r="D49" s="535" t="s">
        <v>4896</v>
      </c>
      <c r="E49" s="306" t="s">
        <v>4267</v>
      </c>
      <c r="F49" s="306" t="s">
        <v>4268</v>
      </c>
      <c r="G49" s="296" t="s">
        <v>4844</v>
      </c>
      <c r="H49" s="297"/>
      <c r="I49" s="296" t="str">
        <f t="shared" si="7"/>
        <v>AQ_FEMME_Cautre ; AQ_FEMME_CAutrePs</v>
      </c>
      <c r="J49" s="296" t="s">
        <v>1837</v>
      </c>
      <c r="K49" s="298">
        <v>47</v>
      </c>
      <c r="L49" s="299"/>
      <c r="M49" s="300"/>
    </row>
    <row r="50" spans="1:13" x14ac:dyDescent="0.2">
      <c r="A50" s="1" t="s">
        <v>14</v>
      </c>
      <c r="B50" s="728" t="str">
        <f t="shared" si="6"/>
        <v>·</v>
      </c>
      <c r="C50" s="733" t="str">
        <f t="shared" si="4"/>
        <v/>
      </c>
      <c r="D50" s="733" t="str">
        <f t="shared" si="5"/>
        <v/>
      </c>
      <c r="E50" s="716" t="s">
        <v>4267</v>
      </c>
      <c r="F50" s="716" t="s">
        <v>4268</v>
      </c>
      <c r="G50" s="296" t="s">
        <v>4842</v>
      </c>
      <c r="H50" s="297" t="s">
        <v>4788</v>
      </c>
      <c r="I50" s="296" t="s">
        <v>4843</v>
      </c>
      <c r="J50" s="296" t="s">
        <v>1837</v>
      </c>
      <c r="K50" s="298"/>
      <c r="L50" s="299">
        <v>10</v>
      </c>
      <c r="M50" s="734">
        <v>7</v>
      </c>
    </row>
    <row r="51" spans="1:13" ht="31.5" x14ac:dyDescent="0.2">
      <c r="A51" s="312" t="s">
        <v>10</v>
      </c>
      <c r="B51" s="729" t="str">
        <f t="shared" si="6"/>
        <v>◄►</v>
      </c>
      <c r="C51" s="541"/>
      <c r="D51" s="541"/>
      <c r="E51" s="418" t="s">
        <v>1886</v>
      </c>
      <c r="F51" s="418" t="s">
        <v>2022</v>
      </c>
      <c r="G51" s="418"/>
      <c r="H51" s="418"/>
      <c r="I51" s="433" t="str">
        <f t="shared" si="7"/>
        <v/>
      </c>
      <c r="J51" s="418"/>
      <c r="K51" s="418">
        <v>48</v>
      </c>
      <c r="L51" s="418"/>
      <c r="M51" s="418"/>
    </row>
    <row r="52" spans="1:13" ht="67.5" x14ac:dyDescent="0.2">
      <c r="A52" s="1" t="s">
        <v>454</v>
      </c>
      <c r="B52" s="728" t="str">
        <f t="shared" si="6"/>
        <v>►</v>
      </c>
      <c r="C52" s="629"/>
      <c r="D52" s="629"/>
      <c r="E52" s="579" t="s">
        <v>4269</v>
      </c>
      <c r="F52" s="579" t="s">
        <v>4270</v>
      </c>
      <c r="G52" s="296" t="s">
        <v>1887</v>
      </c>
      <c r="H52" s="297" t="s">
        <v>4788</v>
      </c>
      <c r="I52" s="296" t="str">
        <f t="shared" si="7"/>
        <v>AQ_FEMME_FertAmelior ; AQ_FEMME_FertAmelior_N</v>
      </c>
      <c r="J52" s="296" t="s">
        <v>1837</v>
      </c>
      <c r="K52" s="298">
        <v>49</v>
      </c>
      <c r="L52" s="299">
        <v>16</v>
      </c>
      <c r="M52" s="736">
        <v>8</v>
      </c>
    </row>
    <row r="53" spans="1:13" ht="22.5" x14ac:dyDescent="0.2">
      <c r="A53" s="1" t="s">
        <v>454</v>
      </c>
      <c r="B53" s="728" t="str">
        <f t="shared" si="6"/>
        <v>►</v>
      </c>
      <c r="C53" s="629"/>
      <c r="D53" s="629"/>
      <c r="E53" s="599" t="s">
        <v>4271</v>
      </c>
      <c r="F53" s="599" t="s">
        <v>5467</v>
      </c>
      <c r="G53" s="296" t="s">
        <v>1888</v>
      </c>
      <c r="H53" s="297" t="s">
        <v>4788</v>
      </c>
      <c r="I53" s="296" t="str">
        <f t="shared" si="7"/>
        <v>AQ_FEMME_FertSalpin ; AQ_FEMME_FertSalpin_N</v>
      </c>
      <c r="J53" s="296" t="s">
        <v>1837</v>
      </c>
      <c r="K53" s="298">
        <v>50</v>
      </c>
      <c r="L53" s="299">
        <v>17</v>
      </c>
      <c r="M53" s="736">
        <v>9</v>
      </c>
    </row>
    <row r="54" spans="1:13" ht="22.5" hidden="1" x14ac:dyDescent="0.2">
      <c r="A54" s="1" t="s">
        <v>17</v>
      </c>
      <c r="B54" s="314" t="str">
        <f t="shared" si="6"/>
        <v>&gt;</v>
      </c>
      <c r="C54" s="481" t="s">
        <v>4896</v>
      </c>
      <c r="D54" s="481" t="s">
        <v>4896</v>
      </c>
      <c r="E54" s="214" t="s">
        <v>2930</v>
      </c>
      <c r="F54" s="305" t="s">
        <v>4272</v>
      </c>
      <c r="G54" s="296" t="s">
        <v>2175</v>
      </c>
      <c r="H54" s="297"/>
      <c r="I54" s="296" t="str">
        <f t="shared" si="7"/>
        <v>AQ_FEMME_FertSalpinTrait</v>
      </c>
      <c r="J54" s="296" t="s">
        <v>1837</v>
      </c>
      <c r="K54" s="298">
        <v>51</v>
      </c>
      <c r="L54" s="299" t="s">
        <v>2499</v>
      </c>
      <c r="M54" s="303"/>
    </row>
    <row r="55" spans="1:13" x14ac:dyDescent="0.2">
      <c r="A55" s="1" t="s">
        <v>17</v>
      </c>
      <c r="B55" s="728" t="str">
        <f t="shared" si="6"/>
        <v>&gt;</v>
      </c>
      <c r="C55" s="733" t="str">
        <f>IF($C$53="x","+","")</f>
        <v/>
      </c>
      <c r="D55" s="733" t="str">
        <f>IF($D$53="x","+","")</f>
        <v/>
      </c>
      <c r="E55" s="721" t="s">
        <v>4273</v>
      </c>
      <c r="F55" s="715" t="s">
        <v>4274</v>
      </c>
      <c r="G55" s="296" t="s">
        <v>2064</v>
      </c>
      <c r="H55" s="297" t="s">
        <v>4788</v>
      </c>
      <c r="I55" s="296" t="str">
        <f t="shared" si="7"/>
        <v>AQ_FEMME_FertSalpinAntib ; AQ_FEMME_FertSalpinAntib_N</v>
      </c>
      <c r="J55" s="296" t="s">
        <v>1837</v>
      </c>
      <c r="K55" s="298">
        <v>52</v>
      </c>
      <c r="L55" s="299"/>
      <c r="M55" s="736">
        <v>9</v>
      </c>
    </row>
    <row r="56" spans="1:13" ht="67.5" x14ac:dyDescent="0.2">
      <c r="A56" s="1" t="s">
        <v>454</v>
      </c>
      <c r="B56" s="728" t="str">
        <f t="shared" si="6"/>
        <v>►</v>
      </c>
      <c r="C56" s="629"/>
      <c r="D56" s="629"/>
      <c r="E56" s="579" t="s">
        <v>4275</v>
      </c>
      <c r="F56" s="579" t="s">
        <v>4276</v>
      </c>
      <c r="G56" s="296" t="s">
        <v>1889</v>
      </c>
      <c r="H56" s="297" t="s">
        <v>4788</v>
      </c>
      <c r="I56" s="296" t="str">
        <f t="shared" si="7"/>
        <v>AQ_FEMME_FertDiffGross ; AQ_FEMME_FertDiffGross_N</v>
      </c>
      <c r="J56" s="296" t="s">
        <v>1837</v>
      </c>
      <c r="K56" s="298">
        <v>53</v>
      </c>
      <c r="L56" s="299">
        <v>14</v>
      </c>
      <c r="M56" s="736">
        <v>10</v>
      </c>
    </row>
    <row r="57" spans="1:13" ht="67.5" x14ac:dyDescent="0.2">
      <c r="A57" s="1" t="s">
        <v>454</v>
      </c>
      <c r="B57" s="728" t="str">
        <f t="shared" si="6"/>
        <v>►</v>
      </c>
      <c r="C57" s="629"/>
      <c r="D57" s="629"/>
      <c r="E57" s="579" t="s">
        <v>4277</v>
      </c>
      <c r="F57" s="579" t="s">
        <v>4278</v>
      </c>
      <c r="G57" s="296" t="s">
        <v>1890</v>
      </c>
      <c r="H57" s="297" t="s">
        <v>4788</v>
      </c>
      <c r="I57" s="296" t="str">
        <f t="shared" si="7"/>
        <v>AQ_FEMME_FertTraitGross ; AQ_FEMME_FertTraitGross_N</v>
      </c>
      <c r="J57" s="296" t="s">
        <v>1837</v>
      </c>
      <c r="K57" s="298">
        <v>54</v>
      </c>
      <c r="L57" s="299">
        <v>15</v>
      </c>
      <c r="M57" s="736">
        <v>11</v>
      </c>
    </row>
    <row r="58" spans="1:13" ht="90" x14ac:dyDescent="0.2">
      <c r="A58" s="1" t="s">
        <v>454</v>
      </c>
      <c r="B58" s="728" t="str">
        <f t="shared" si="6"/>
        <v>►</v>
      </c>
      <c r="C58" s="629"/>
      <c r="D58" s="629"/>
      <c r="E58" s="579" t="s">
        <v>4279</v>
      </c>
      <c r="F58" s="579" t="s">
        <v>4280</v>
      </c>
      <c r="G58" s="296" t="s">
        <v>1891</v>
      </c>
      <c r="H58" s="297" t="s">
        <v>4788</v>
      </c>
      <c r="I58" s="296" t="str">
        <f t="shared" si="7"/>
        <v>AQ_FEMME_FertVeutEnceinQd ; AQ_FEMME_FertVeutEnceinQd_N</v>
      </c>
      <c r="J58" s="296" t="s">
        <v>1837</v>
      </c>
      <c r="K58" s="298">
        <v>55</v>
      </c>
      <c r="L58" s="299">
        <v>13</v>
      </c>
      <c r="M58" s="736">
        <v>12</v>
      </c>
    </row>
    <row r="59" spans="1:13" x14ac:dyDescent="0.2">
      <c r="A59" s="1" t="s">
        <v>454</v>
      </c>
      <c r="B59" s="728" t="str">
        <f t="shared" si="6"/>
        <v>►</v>
      </c>
      <c r="C59" s="629"/>
      <c r="D59" s="629"/>
      <c r="E59" s="579" t="s">
        <v>4281</v>
      </c>
      <c r="F59" s="579" t="s">
        <v>4282</v>
      </c>
      <c r="G59" s="296" t="s">
        <v>1892</v>
      </c>
      <c r="H59" s="297" t="s">
        <v>4788</v>
      </c>
      <c r="I59" s="296" t="str">
        <f t="shared" si="7"/>
        <v>AQ_FEMME_FertVeutEncein ; AQ_FEMME_FertVeutEncein_N</v>
      </c>
      <c r="J59" s="296" t="s">
        <v>1837</v>
      </c>
      <c r="K59" s="298">
        <v>56</v>
      </c>
      <c r="L59" s="299">
        <v>12</v>
      </c>
      <c r="M59" s="736">
        <v>13</v>
      </c>
    </row>
    <row r="60" spans="1:13" ht="31.5" x14ac:dyDescent="0.2">
      <c r="A60" s="12" t="s">
        <v>10</v>
      </c>
      <c r="B60" s="729" t="str">
        <f t="shared" si="6"/>
        <v>◄►</v>
      </c>
      <c r="C60" s="541"/>
      <c r="D60" s="541"/>
      <c r="E60" s="418" t="s">
        <v>1893</v>
      </c>
      <c r="F60" s="418" t="s">
        <v>2023</v>
      </c>
      <c r="G60" s="418"/>
      <c r="H60" s="418"/>
      <c r="I60" s="433" t="str">
        <f t="shared" si="7"/>
        <v/>
      </c>
      <c r="J60" s="418"/>
      <c r="K60" s="418">
        <v>57</v>
      </c>
      <c r="L60" s="418"/>
      <c r="M60" s="418"/>
    </row>
    <row r="61" spans="1:13" ht="45" x14ac:dyDescent="0.2">
      <c r="A61" s="5" t="s">
        <v>309</v>
      </c>
      <c r="B61" s="728" t="str">
        <f t="shared" si="6"/>
        <v>!</v>
      </c>
      <c r="C61" s="542"/>
      <c r="D61" s="542"/>
      <c r="E61" s="724" t="s">
        <v>1894</v>
      </c>
      <c r="F61" s="724" t="s">
        <v>2027</v>
      </c>
      <c r="G61" s="296"/>
      <c r="H61" s="297"/>
      <c r="I61" s="296" t="str">
        <f t="shared" si="7"/>
        <v/>
      </c>
      <c r="J61" s="304"/>
      <c r="K61" s="298">
        <v>58</v>
      </c>
      <c r="L61" s="299"/>
      <c r="M61" s="734"/>
    </row>
    <row r="62" spans="1:13" ht="22.5" x14ac:dyDescent="0.2">
      <c r="A62" s="1" t="s">
        <v>454</v>
      </c>
      <c r="B62" s="728" t="str">
        <f t="shared" si="6"/>
        <v>►</v>
      </c>
      <c r="C62" s="629"/>
      <c r="D62" s="629"/>
      <c r="E62" s="579" t="s">
        <v>4283</v>
      </c>
      <c r="F62" s="579" t="s">
        <v>4284</v>
      </c>
      <c r="G62" s="296" t="s">
        <v>1895</v>
      </c>
      <c r="H62" s="297" t="s">
        <v>4788</v>
      </c>
      <c r="I62" s="296" t="str">
        <f t="shared" si="7"/>
        <v>AQ_FEMME_Gross ; AQ_FEMME_Gross_N</v>
      </c>
      <c r="J62" s="296" t="s">
        <v>1837</v>
      </c>
      <c r="K62" s="298">
        <v>59</v>
      </c>
      <c r="L62" s="299">
        <v>18</v>
      </c>
      <c r="M62" s="736">
        <v>14</v>
      </c>
    </row>
    <row r="63" spans="1:13" ht="33.75" x14ac:dyDescent="0.2">
      <c r="A63" s="1" t="s">
        <v>454</v>
      </c>
      <c r="B63" s="728" t="str">
        <f t="shared" si="6"/>
        <v>►</v>
      </c>
      <c r="C63" s="629"/>
      <c r="D63" s="629"/>
      <c r="E63" s="579" t="s">
        <v>4285</v>
      </c>
      <c r="F63" s="579" t="s">
        <v>4286</v>
      </c>
      <c r="G63" s="296" t="s">
        <v>1896</v>
      </c>
      <c r="H63" s="297" t="s">
        <v>4788</v>
      </c>
      <c r="I63" s="296" t="str">
        <f t="shared" si="7"/>
        <v>AQ_FEMME_GrossNb ; AQ_FEMME_GrossNb_N</v>
      </c>
      <c r="J63" s="296" t="s">
        <v>1837</v>
      </c>
      <c r="K63" s="298">
        <v>60</v>
      </c>
      <c r="L63" s="299">
        <v>19</v>
      </c>
      <c r="M63" s="736">
        <v>15</v>
      </c>
    </row>
    <row r="64" spans="1:13" ht="33.75" x14ac:dyDescent="0.2">
      <c r="A64" s="1" t="s">
        <v>454</v>
      </c>
      <c r="B64" s="728" t="str">
        <f t="shared" si="6"/>
        <v>►</v>
      </c>
      <c r="C64" s="629"/>
      <c r="D64" s="629"/>
      <c r="E64" s="579" t="s">
        <v>4287</v>
      </c>
      <c r="F64" s="579" t="s">
        <v>4288</v>
      </c>
      <c r="G64" s="296" t="s">
        <v>2498</v>
      </c>
      <c r="H64" s="297" t="s">
        <v>4788</v>
      </c>
      <c r="I64" s="296" t="str">
        <f t="shared" si="7"/>
        <v>AQ_FEMME_GrossDtDern ; AQ_FEMME_GrossSuisEncein ; AQ_FEMME_GrossDtDern_N ; AQ_FEMME_GrossSuisEncein_N</v>
      </c>
      <c r="J64" s="296" t="s">
        <v>1837</v>
      </c>
      <c r="K64" s="298">
        <v>61</v>
      </c>
      <c r="L64" s="299">
        <v>20</v>
      </c>
      <c r="M64" s="736">
        <v>16</v>
      </c>
    </row>
    <row r="65" spans="1:13" ht="33.75" x14ac:dyDescent="0.2">
      <c r="A65" s="1" t="s">
        <v>454</v>
      </c>
      <c r="B65" s="728" t="str">
        <f t="shared" si="6"/>
        <v>►</v>
      </c>
      <c r="C65" s="629"/>
      <c r="D65" s="629"/>
      <c r="E65" s="599" t="s">
        <v>4289</v>
      </c>
      <c r="F65" s="599" t="s">
        <v>4290</v>
      </c>
      <c r="G65" s="296" t="s">
        <v>3122</v>
      </c>
      <c r="H65" s="297" t="s">
        <v>4788</v>
      </c>
      <c r="I65" s="296" t="str">
        <f t="shared" si="7"/>
        <v>AQ_FEMME_GrossExtUterin ; AQ_FEMME_GrossExtUterin_N</v>
      </c>
      <c r="J65" s="296" t="s">
        <v>1897</v>
      </c>
      <c r="K65" s="298">
        <v>62</v>
      </c>
      <c r="L65" s="299">
        <v>23</v>
      </c>
      <c r="M65" s="736">
        <v>17</v>
      </c>
    </row>
    <row r="66" spans="1:13" x14ac:dyDescent="0.2">
      <c r="A66" s="1" t="s">
        <v>17</v>
      </c>
      <c r="B66" s="728"/>
      <c r="C66" s="733" t="str">
        <f>IF($C$65="x","+","")</f>
        <v/>
      </c>
      <c r="D66" s="733" t="str">
        <f>IF(D65="x","+","")</f>
        <v/>
      </c>
      <c r="E66" s="721" t="s">
        <v>1898</v>
      </c>
      <c r="F66" s="715" t="s">
        <v>4291</v>
      </c>
      <c r="G66" s="296" t="s">
        <v>3123</v>
      </c>
      <c r="H66" s="297" t="s">
        <v>4788</v>
      </c>
      <c r="I66" s="296" t="str">
        <f t="shared" si="7"/>
        <v>AQ_FEMME_GrossExtUterinNb ; AQ_FEMME_GrossExtUterinNb_N</v>
      </c>
      <c r="J66" s="296" t="s">
        <v>1897</v>
      </c>
      <c r="K66" s="298">
        <v>63</v>
      </c>
      <c r="L66" s="299"/>
      <c r="M66" s="734">
        <v>17</v>
      </c>
    </row>
    <row r="67" spans="1:13" x14ac:dyDescent="0.2">
      <c r="A67" s="6" t="s">
        <v>454</v>
      </c>
      <c r="B67" s="728" t="str">
        <f>IF(ISERROR(LOOKUP(A67,TABLE,SIGNE)),"",(LOOKUP(A67,TABLE,SIGNE)))</f>
        <v>►</v>
      </c>
      <c r="C67" s="629"/>
      <c r="D67" s="629"/>
      <c r="E67" s="599" t="s">
        <v>4292</v>
      </c>
      <c r="F67" s="599" t="s">
        <v>4293</v>
      </c>
      <c r="G67" s="296" t="s">
        <v>2065</v>
      </c>
      <c r="H67" s="297" t="s">
        <v>4788</v>
      </c>
      <c r="I67" s="296" t="str">
        <f t="shared" si="7"/>
        <v>AQ_FEMME_GrossFauxCouch ; AQ_FEMME_GrossFauxCouch_N</v>
      </c>
      <c r="J67" s="296" t="s">
        <v>1837</v>
      </c>
      <c r="K67" s="298">
        <v>64</v>
      </c>
      <c r="L67" s="299"/>
      <c r="M67" s="736">
        <v>18</v>
      </c>
    </row>
    <row r="68" spans="1:13" x14ac:dyDescent="0.2">
      <c r="A68" s="1" t="s">
        <v>17</v>
      </c>
      <c r="B68" s="728"/>
      <c r="C68" s="733" t="str">
        <f>IF($C$67="x","+","")</f>
        <v/>
      </c>
      <c r="D68" s="733" t="str">
        <f>IF(D67="x","+","")</f>
        <v/>
      </c>
      <c r="E68" s="721" t="s">
        <v>1899</v>
      </c>
      <c r="F68" s="715" t="s">
        <v>4294</v>
      </c>
      <c r="G68" s="296" t="s">
        <v>2066</v>
      </c>
      <c r="H68" s="297" t="s">
        <v>4788</v>
      </c>
      <c r="I68" s="296" t="str">
        <f t="shared" si="7"/>
        <v>AQ_FEMME_GrossFauxCouchNb ; AQ_FEMME_GrossFauxCouchNb_N</v>
      </c>
      <c r="J68" s="296" t="s">
        <v>1837</v>
      </c>
      <c r="K68" s="298">
        <v>65</v>
      </c>
      <c r="L68" s="299"/>
      <c r="M68" s="734">
        <v>18</v>
      </c>
    </row>
    <row r="69" spans="1:13" x14ac:dyDescent="0.2">
      <c r="A69" s="1" t="s">
        <v>454</v>
      </c>
      <c r="B69" s="728" t="str">
        <f>IF(ISERROR(LOOKUP(A69,TABLE,SIGNE)),"",(LOOKUP(A69,TABLE,SIGNE)))</f>
        <v>►</v>
      </c>
      <c r="C69" s="629"/>
      <c r="D69" s="629"/>
      <c r="E69" s="579" t="s">
        <v>4295</v>
      </c>
      <c r="F69" s="579" t="s">
        <v>4296</v>
      </c>
      <c r="G69" s="296" t="s">
        <v>1900</v>
      </c>
      <c r="H69" s="297" t="s">
        <v>4788</v>
      </c>
      <c r="I69" s="296" t="str">
        <f t="shared" si="7"/>
        <v>AQ_FEMME_IVG ; AQ_FEMME_IVG_N</v>
      </c>
      <c r="J69" s="296" t="s">
        <v>1837</v>
      </c>
      <c r="K69" s="298">
        <v>66</v>
      </c>
      <c r="L69" s="299">
        <v>24</v>
      </c>
      <c r="M69" s="736">
        <v>19</v>
      </c>
    </row>
    <row r="70" spans="1:13" x14ac:dyDescent="0.2">
      <c r="A70" s="1" t="s">
        <v>17</v>
      </c>
      <c r="B70" s="728"/>
      <c r="C70" s="733" t="str">
        <f>IF($C$69="x","+","")</f>
        <v/>
      </c>
      <c r="D70" s="733" t="str">
        <f>IF(D69="x","+","")</f>
        <v/>
      </c>
      <c r="E70" s="721" t="s">
        <v>1901</v>
      </c>
      <c r="F70" s="715" t="s">
        <v>4297</v>
      </c>
      <c r="G70" s="296" t="s">
        <v>1902</v>
      </c>
      <c r="H70" s="297" t="s">
        <v>4788</v>
      </c>
      <c r="I70" s="296" t="str">
        <f t="shared" ref="I70:I101" si="8">IF(G70&lt;&gt;"",IF(H70&lt;&gt;"",G70&amp;" ; "&amp;IFERROR(IF(SEARCH(" ; ",G70)&gt;0,SUBSTITUTE(G70," ; ","_N ; ")&amp;"_N"),IFERROR(IF(SEARCH(" ;",G70)&gt;0,SUBSTITUTE(G70," ;","_N  ; ")&amp;"_N"),IFERROR(IF(SEARCH(";",G70)&gt;0,SUBSTITUTE(G70,";","_N  ; ")&amp;"_N"),G70&amp;"_N"))),G70),"")</f>
        <v>AQ_FEMME_IVGNb ; AQ_FEMME_IVGNb_N</v>
      </c>
      <c r="J70" s="296" t="s">
        <v>1837</v>
      </c>
      <c r="K70" s="298">
        <v>67</v>
      </c>
      <c r="L70" s="299">
        <v>24</v>
      </c>
      <c r="M70" s="734">
        <v>19</v>
      </c>
    </row>
    <row r="71" spans="1:13" ht="22.5" x14ac:dyDescent="0.2">
      <c r="A71" s="1" t="s">
        <v>454</v>
      </c>
      <c r="B71" s="728" t="str">
        <f>IF(ISERROR(LOOKUP(A71,TABLE,SIGNE)),"",(LOOKUP(A71,TABLE,SIGNE)))</f>
        <v>►</v>
      </c>
      <c r="C71" s="629"/>
      <c r="D71" s="629"/>
      <c r="E71" s="579" t="s">
        <v>4298</v>
      </c>
      <c r="F71" s="579" t="s">
        <v>4299</v>
      </c>
      <c r="G71" s="296" t="s">
        <v>1903</v>
      </c>
      <c r="H71" s="297" t="s">
        <v>4788</v>
      </c>
      <c r="I71" s="296" t="str">
        <f t="shared" si="8"/>
        <v>AQ_FEMME_IMG ; AQ_FEMME_IMG_N</v>
      </c>
      <c r="J71" s="296" t="s">
        <v>1837</v>
      </c>
      <c r="K71" s="298">
        <v>68</v>
      </c>
      <c r="L71" s="299">
        <v>25</v>
      </c>
      <c r="M71" s="736">
        <v>20</v>
      </c>
    </row>
    <row r="72" spans="1:13" x14ac:dyDescent="0.2">
      <c r="A72" s="1" t="s">
        <v>17</v>
      </c>
      <c r="B72" s="728"/>
      <c r="C72" s="733" t="str">
        <f>IF($C$71="x","+","")</f>
        <v/>
      </c>
      <c r="D72" s="733" t="str">
        <f>IF(D71="x","+","")</f>
        <v/>
      </c>
      <c r="E72" s="721" t="s">
        <v>1904</v>
      </c>
      <c r="F72" s="715" t="s">
        <v>4300</v>
      </c>
      <c r="G72" s="296" t="s">
        <v>1905</v>
      </c>
      <c r="H72" s="297" t="s">
        <v>4788</v>
      </c>
      <c r="I72" s="296" t="str">
        <f t="shared" si="8"/>
        <v>AQ_FEMME_IMGNb ; AQ_FEMME_IMGNb_N</v>
      </c>
      <c r="J72" s="296" t="s">
        <v>1837</v>
      </c>
      <c r="K72" s="298">
        <v>69</v>
      </c>
      <c r="L72" s="299">
        <v>25</v>
      </c>
      <c r="M72" s="734">
        <v>20</v>
      </c>
    </row>
    <row r="73" spans="1:13" ht="22.5" x14ac:dyDescent="0.2">
      <c r="A73" s="1" t="s">
        <v>454</v>
      </c>
      <c r="B73" s="728" t="str">
        <f t="shared" ref="B73:B80" si="9">IF(ISERROR(LOOKUP(A73,TABLE,SIGNE)),"",(LOOKUP(A73,TABLE,SIGNE)))</f>
        <v>►</v>
      </c>
      <c r="C73" s="629"/>
      <c r="D73" s="629"/>
      <c r="E73" s="579" t="s">
        <v>4301</v>
      </c>
      <c r="F73" s="579" t="s">
        <v>4302</v>
      </c>
      <c r="G73" s="296" t="s">
        <v>1906</v>
      </c>
      <c r="H73" s="297" t="s">
        <v>4788</v>
      </c>
      <c r="I73" s="296" t="str">
        <f t="shared" si="8"/>
        <v>AQ_FEMME_EnfNb ; AQ_FEMME_EnfNb_N</v>
      </c>
      <c r="J73" s="296" t="s">
        <v>1837</v>
      </c>
      <c r="K73" s="298">
        <v>70</v>
      </c>
      <c r="L73" s="299">
        <v>21</v>
      </c>
      <c r="M73" s="736">
        <v>21</v>
      </c>
    </row>
    <row r="74" spans="1:13" ht="45" x14ac:dyDescent="0.2">
      <c r="A74" s="1" t="s">
        <v>2912</v>
      </c>
      <c r="B74" s="728" t="str">
        <f t="shared" si="9"/>
        <v>#►</v>
      </c>
      <c r="C74" s="542" t="str">
        <f>IF(OR(C75="x",C76="x",C77="x",C78="x",C79="x"),"x","Sélectionnez les réponses, ci-dessous, une par une")</f>
        <v>Sélectionnez les réponses, ci-dessous, une par une</v>
      </c>
      <c r="D74" s="542" t="str">
        <f>IF(OR(D75="x",D76="x",D77="x",D78="x",D79="x"),"x","Select items here under")</f>
        <v>Select items here under</v>
      </c>
      <c r="E74" s="579" t="s">
        <v>2500</v>
      </c>
      <c r="F74" s="579" t="s">
        <v>2501</v>
      </c>
      <c r="G74" s="296"/>
      <c r="H74" s="297"/>
      <c r="I74" s="296" t="str">
        <f t="shared" si="8"/>
        <v/>
      </c>
      <c r="J74" s="304"/>
      <c r="K74" s="298">
        <v>71</v>
      </c>
      <c r="L74" s="299">
        <v>22</v>
      </c>
      <c r="M74" s="736">
        <v>22</v>
      </c>
    </row>
    <row r="75" spans="1:13" x14ac:dyDescent="0.2">
      <c r="A75" s="1" t="s">
        <v>17</v>
      </c>
      <c r="B75" s="728" t="str">
        <f t="shared" si="9"/>
        <v>&gt;</v>
      </c>
      <c r="C75" s="629"/>
      <c r="D75" s="629"/>
      <c r="E75" s="720" t="s">
        <v>3084</v>
      </c>
      <c r="F75" s="720" t="s">
        <v>4303</v>
      </c>
      <c r="G75" s="296" t="s">
        <v>4846</v>
      </c>
      <c r="H75" s="297" t="s">
        <v>4788</v>
      </c>
      <c r="I75" s="296" t="str">
        <f t="shared" si="8"/>
        <v>AQ_FEMME_Enf1Sex ; AQ_FEMME_Enf2Sex ; AQ_FEMME_Enf3Sex ; AQ_FEMME_Enf4Sex ; AQ_FEMME_Enf5Sex ; AQ_FEMME_Enf6Sex ; AQ_FEMME_Enf7Sex ; AQ_FEMME_Enf8Sex ; AQ_FEMME_Enf9Sex ; AQ_FEMME_Enf10Sex ; AQ_FEMME_Enf1Sex_N ; AQ_FEMME_Enf2Sex_N ; AQ_FEMME_Enf3Sex_N ; AQ_FEMME_Enf4Sex_N ; AQ_FEMME_Enf5Sex_N ; AQ_FEMME_Enf6Sex_N ; AQ_FEMME_Enf7Sex_N ; AQ_FEMME_Enf8Sex_N ; AQ_FEMME_Enf9Sex_N ; AQ_FEMME_Enf10Sex_N</v>
      </c>
      <c r="J75" s="304" t="s">
        <v>1837</v>
      </c>
      <c r="K75" s="298">
        <v>72</v>
      </c>
      <c r="L75" s="299">
        <v>22</v>
      </c>
      <c r="M75" s="736">
        <v>22</v>
      </c>
    </row>
    <row r="76" spans="1:13" x14ac:dyDescent="0.2">
      <c r="A76" s="1" t="s">
        <v>17</v>
      </c>
      <c r="B76" s="728" t="str">
        <f t="shared" si="9"/>
        <v>&gt;</v>
      </c>
      <c r="C76" s="629"/>
      <c r="D76" s="629"/>
      <c r="E76" s="720" t="s">
        <v>3085</v>
      </c>
      <c r="F76" s="720" t="s">
        <v>4304</v>
      </c>
      <c r="G76" s="296" t="s">
        <v>4847</v>
      </c>
      <c r="H76" s="297" t="s">
        <v>4788</v>
      </c>
      <c r="I76" s="296" t="str">
        <f t="shared" si="8"/>
        <v>AQ_FEMME_Enf1AnNais ; AQ_FEMME_Enf2AnNais ; AQ_FEMME_Enf3AnNais ; AQ_FEMME_Enf4AnNais ; AQ_FEMME_Enf5AnNais ; AQ_FEMME_Enf6AnNais ; AQ_FEMME_Enf7AnNais ; AQ_FEMME_Enf8AnNais ; AQ_FEMME_Enf9AnNais ; AQ_FEMME_Enf10AnNais ; AQ_FEMME_Enf1AnNais_N ; AQ_FEMME_Enf2AnNais_N ; AQ_FEMME_Enf3AnNais_N ; AQ_FEMME_Enf4AnNais_N ; AQ_FEMME_Enf5AnNais_N ; AQ_FEMME_Enf6AnNais_N ; AQ_FEMME_Enf7AnNais_N ; AQ_FEMME_Enf8AnNais_N ; AQ_FEMME_Enf9AnNais_N ; AQ_FEMME_Enf10AnNais_N</v>
      </c>
      <c r="J76" s="304" t="s">
        <v>1837</v>
      </c>
      <c r="K76" s="298">
        <v>73</v>
      </c>
      <c r="L76" s="299">
        <v>22</v>
      </c>
      <c r="M76" s="736">
        <v>22</v>
      </c>
    </row>
    <row r="77" spans="1:13" x14ac:dyDescent="0.2">
      <c r="A77" s="1" t="s">
        <v>17</v>
      </c>
      <c r="B77" s="728" t="str">
        <f t="shared" si="9"/>
        <v>&gt;</v>
      </c>
      <c r="C77" s="629"/>
      <c r="D77" s="629"/>
      <c r="E77" s="720" t="s">
        <v>3086</v>
      </c>
      <c r="F77" s="720" t="s">
        <v>4305</v>
      </c>
      <c r="G77" s="296" t="s">
        <v>4848</v>
      </c>
      <c r="H77" s="297" t="s">
        <v>4788</v>
      </c>
      <c r="I77" s="296" t="str">
        <f t="shared" si="8"/>
        <v>AQ_FEMME_Enf1Kg ; AQ_FEMME_Enf1g ; AQ_FEMME_Enf2Kg ; AQ_FEMME_Enf2g ; AQ_FEMME_Enf3Kg ; AQ_FEMME_Enf3g ; AQ_FEMME_Enf4Kg ; AQ_FEMME_Enf4g ; AQ_FEMME_Enf5Kg ; AQ_FEMME_Enf5g ; AQ_FEMME_Enf6Kg ; AQ_FEMME_Enf6g ; AQ_FEMME_Enf7Kg ; AQ_FEMME_Enf7g ; AQ_FEMME_Enf8Kg ; AQ_FEMME_Enf8g ; AQ_FEMME_Enf9Kg ; AQ_FEMME_Enf9g ; AQ_FEMME_Enf10Kg ; AQ_FEMME_Enf10g ; AQ_FEMME_Enf1Kg_N ; AQ_FEMME_Enf1g_N ; AQ_FEMME_Enf2Kg_N ; AQ_FEMME_Enf2g_N ; AQ_FEMME_Enf3Kg_N ; AQ_FEMME_Enf3g_N ; AQ_FEMME_Enf4Kg_N ; AQ_FEMME_Enf4g_N ; AQ_FEMME_Enf5Kg_N ; AQ_FEMME_Enf5g_N ; AQ_FEMME_Enf6Kg_N ; AQ_FEMME_Enf6g_N ; AQ_FEMME_Enf7Kg_N ; AQ_FEMME_Enf7g_N ; AQ_FEMME_Enf8Kg_N ; AQ_FEMME_Enf8g_N ; AQ_FEMME_Enf9Kg_N ; AQ_FEMME_Enf9g_N ; AQ_FEMME_Enf10Kg_N ; AQ_FEMME_Enf10g_N</v>
      </c>
      <c r="J77" s="304" t="s">
        <v>1837</v>
      </c>
      <c r="K77" s="298">
        <v>74</v>
      </c>
      <c r="L77" s="299">
        <v>22</v>
      </c>
      <c r="M77" s="736">
        <v>22</v>
      </c>
    </row>
    <row r="78" spans="1:13" x14ac:dyDescent="0.2">
      <c r="A78" s="1" t="s">
        <v>17</v>
      </c>
      <c r="B78" s="728" t="str">
        <f t="shared" si="9"/>
        <v>&gt;</v>
      </c>
      <c r="C78" s="629"/>
      <c r="D78" s="629"/>
      <c r="E78" s="720" t="s">
        <v>3087</v>
      </c>
      <c r="F78" s="720" t="s">
        <v>4306</v>
      </c>
      <c r="G78" s="296" t="s">
        <v>4849</v>
      </c>
      <c r="H78" s="297" t="s">
        <v>4788</v>
      </c>
      <c r="I78" s="296" t="str">
        <f t="shared" si="8"/>
        <v>AQ_FEMME_Enf1Accouch ; AQ_FEMME_Enf2Accouch ; AQ_FEMME_Enf3Accouch ; AQ_FEMME_Enf4Accouch ; AQ_FEMME_Enf5Accouch ; AQ_FEMME_Enf6Accouch ; AQ_FEMME_Enf7Accouch ; AQ_FEMME_Enf8Accouch ; AQ_FEMME_Enf9Accouch ; AQ_FEMME_Enf10Accouch ; AQ_FEMME_Enf1Accouch_N ; AQ_FEMME_Enf2Accouch_N ; AQ_FEMME_Enf3Accouch_N ; AQ_FEMME_Enf4Accouch_N ; AQ_FEMME_Enf5Accouch_N ; AQ_FEMME_Enf6Accouch_N ; AQ_FEMME_Enf7Accouch_N ; AQ_FEMME_Enf8Accouch_N ; AQ_FEMME_Enf9Accouch_N ; AQ_FEMME_Enf10Accouch_N</v>
      </c>
      <c r="J78" s="304" t="s">
        <v>1837</v>
      </c>
      <c r="K78" s="298">
        <v>75</v>
      </c>
      <c r="L78" s="299">
        <v>22</v>
      </c>
      <c r="M78" s="736">
        <v>22</v>
      </c>
    </row>
    <row r="79" spans="1:13" x14ac:dyDescent="0.2">
      <c r="A79" s="1" t="s">
        <v>17</v>
      </c>
      <c r="B79" s="728" t="str">
        <f t="shared" si="9"/>
        <v>&gt;</v>
      </c>
      <c r="C79" s="629"/>
      <c r="D79" s="629"/>
      <c r="E79" s="720" t="s">
        <v>3088</v>
      </c>
      <c r="F79" s="720" t="s">
        <v>4307</v>
      </c>
      <c r="G79" s="296" t="s">
        <v>4850</v>
      </c>
      <c r="H79" s="297" t="s">
        <v>4788</v>
      </c>
      <c r="I79" s="296" t="str">
        <f t="shared" si="8"/>
        <v>AQ_FEMME_Enf1Allait ; AQ_FEMME_Enf1AllaitNbm ; AQ_FEMME_Enf2Allait ; AQ_FEMME_Enf2AllaitNbm ; AQ_FEMME_Enf3Allait ; AQ_FEMME_Enf3AllaitNbm ; AQ_FEMME_Enf4Allait ; AQ_FEMME_Enf4AllaitNbm ; AQ_FEMME_Enf5Allait ; AQ_FEMME_Enf5AllaitNbm ; AQ_FEMME_Enf6Allait ; AQ_FEMME_Enf6AllaitNbm ; AQ_FEMME_Enf7Allait ; AQ_FEMME_Enf7AllaitNbm ; AQ_FEMME_Enf8Allait ; AQ_FEMME_Enf8AllaitNbm ; AQ_FEMME_Enf9Allait ; AQ_FEMME_Enf9AllaitNbm ; AQ_FEMME_Enf10Allait ; AQ_FEMME_Enf10AllaitNbm ; AQ_FEMME_Enf1Allait_N ; AQ_FEMME_Enf1AllaitNbm_N ; AQ_FEMME_Enf2Allait_N ; AQ_FEMME_Enf2AllaitNbm_N ; AQ_FEMME_Enf3Allait_N ; AQ_FEMME_Enf3AllaitNbm_N ; AQ_FEMME_Enf4Allait_N ; AQ_FEMME_Enf4AllaitNbm_N ; AQ_FEMME_Enf5Allait_N ; AQ_FEMME_Enf5AllaitNbm_N ; AQ_FEMME_Enf6Allait_N ; AQ_FEMME_Enf6AllaitNbm_N ; AQ_FEMME_Enf7Allait_N ; AQ_FEMME_Enf7AllaitNbm_N ; AQ_FEMME_Enf8Allait_N ; AQ_FEMME_Enf8AllaitNbm_N ; AQ_FEMME_Enf9Allait_N ; AQ_FEMME_Enf9AllaitNbm_N ; AQ_FEMME_Enf10Allait_N ; AQ_FEMME_Enf10AllaitNbm_N</v>
      </c>
      <c r="J79" s="304" t="s">
        <v>1837</v>
      </c>
      <c r="K79" s="298">
        <v>76</v>
      </c>
      <c r="L79" s="299">
        <v>22</v>
      </c>
      <c r="M79" s="736">
        <v>22</v>
      </c>
    </row>
    <row r="80" spans="1:13" x14ac:dyDescent="0.2">
      <c r="A80" s="1" t="s">
        <v>454</v>
      </c>
      <c r="B80" s="728" t="str">
        <f t="shared" si="9"/>
        <v>►</v>
      </c>
      <c r="C80" s="629"/>
      <c r="D80" s="629"/>
      <c r="E80" s="579" t="s">
        <v>4308</v>
      </c>
      <c r="F80" s="579" t="s">
        <v>4309</v>
      </c>
      <c r="G80" s="296" t="s">
        <v>2067</v>
      </c>
      <c r="H80" s="297" t="s">
        <v>4788</v>
      </c>
      <c r="I80" s="296" t="str">
        <f t="shared" si="8"/>
        <v>AQ_FEMME_EnfMorne ; AQ_FEMME_EnfMorne_N</v>
      </c>
      <c r="J80" s="304" t="s">
        <v>1837</v>
      </c>
      <c r="K80" s="298">
        <v>77</v>
      </c>
      <c r="L80" s="299"/>
      <c r="M80" s="736">
        <v>23</v>
      </c>
    </row>
    <row r="81" spans="1:13" ht="22.5" x14ac:dyDescent="0.2">
      <c r="A81" s="1" t="s">
        <v>17</v>
      </c>
      <c r="B81" s="728"/>
      <c r="C81" s="733" t="str">
        <f>IF($C$80="x","+","")</f>
        <v/>
      </c>
      <c r="D81" s="733" t="str">
        <f>IF(D80="x","+","")</f>
        <v/>
      </c>
      <c r="E81" s="584" t="s">
        <v>4310</v>
      </c>
      <c r="F81" s="720" t="s">
        <v>4311</v>
      </c>
      <c r="G81" s="296" t="s">
        <v>4845</v>
      </c>
      <c r="H81" s="297" t="s">
        <v>4788</v>
      </c>
      <c r="I81" s="296" t="str">
        <f t="shared" si="8"/>
        <v>AQ_FEMME_EnfMorne1an ; AQ_FEMME_EnfMorne1mult ; AQ_FEMME_EnfMorne2an ; AQ_FEMME_EnfMorne2mult ; AQ_FEMME_EnfMorne3an ; AQ_FEMME_EnfMorne3mult ; AQ_FEMME_EnfMorne4an ; AQ_FEMME_EnfMorne4mult ; AQ_FEMME_EnfMorne1an_N ; AQ_FEMME_EnfMorne1mult_N ; AQ_FEMME_EnfMorne2an_N ; AQ_FEMME_EnfMorne2mult_N ; AQ_FEMME_EnfMorne3an_N ; AQ_FEMME_EnfMorne3mult_N ; AQ_FEMME_EnfMorne4an_N ; AQ_FEMME_EnfMorne4mult_N</v>
      </c>
      <c r="J81" s="304" t="s">
        <v>1837</v>
      </c>
      <c r="K81" s="298">
        <v>78</v>
      </c>
      <c r="L81" s="299"/>
      <c r="M81" s="736">
        <v>23</v>
      </c>
    </row>
    <row r="82" spans="1:13" ht="31.5" x14ac:dyDescent="0.2">
      <c r="A82" s="312" t="s">
        <v>10</v>
      </c>
      <c r="B82" s="729" t="str">
        <f t="shared" ref="B82:B95" si="10">IF(ISERROR(LOOKUP(A82,TABLE,SIGNE)),"",(LOOKUP(A82,TABLE,SIGNE)))</f>
        <v>◄►</v>
      </c>
      <c r="C82" s="541"/>
      <c r="D82" s="541"/>
      <c r="E82" s="418" t="s">
        <v>1907</v>
      </c>
      <c r="F82" s="418" t="s">
        <v>2024</v>
      </c>
      <c r="G82" s="418"/>
      <c r="H82" s="418"/>
      <c r="I82" s="433" t="str">
        <f t="shared" si="8"/>
        <v/>
      </c>
      <c r="J82" s="418"/>
      <c r="K82" s="418">
        <v>79</v>
      </c>
      <c r="L82" s="418"/>
      <c r="M82" s="418"/>
    </row>
    <row r="83" spans="1:13" hidden="1" x14ac:dyDescent="0.2">
      <c r="A83" s="1" t="s">
        <v>454</v>
      </c>
      <c r="B83" s="313" t="str">
        <f t="shared" si="10"/>
        <v>►</v>
      </c>
      <c r="C83" s="480" t="s">
        <v>4896</v>
      </c>
      <c r="D83" s="480" t="s">
        <v>4896</v>
      </c>
      <c r="E83" s="107" t="s">
        <v>3116</v>
      </c>
      <c r="F83" s="288" t="s">
        <v>4312</v>
      </c>
      <c r="G83" s="289" t="s">
        <v>2176</v>
      </c>
      <c r="H83" s="290"/>
      <c r="I83" s="289" t="str">
        <f t="shared" si="8"/>
        <v>AQ_FEMME_SeinOPer</v>
      </c>
      <c r="J83" s="301" t="s">
        <v>1837</v>
      </c>
      <c r="K83" s="302">
        <v>80</v>
      </c>
      <c r="L83" s="294">
        <v>26</v>
      </c>
      <c r="M83" s="295"/>
    </row>
    <row r="84" spans="1:13" ht="22.5" hidden="1" x14ac:dyDescent="0.2">
      <c r="A84" s="1" t="s">
        <v>14</v>
      </c>
      <c r="B84" s="313" t="str">
        <f t="shared" si="10"/>
        <v>·</v>
      </c>
      <c r="C84" s="480" t="s">
        <v>4896</v>
      </c>
      <c r="D84" s="480" t="s">
        <v>4896</v>
      </c>
      <c r="E84" s="110" t="s">
        <v>2895</v>
      </c>
      <c r="F84" s="310" t="s">
        <v>4313</v>
      </c>
      <c r="G84" s="289" t="s">
        <v>2177</v>
      </c>
      <c r="H84" s="290"/>
      <c r="I84" s="289" t="str">
        <f t="shared" si="8"/>
        <v>AQ_FEMME_SeinOperAn1; AQ_FEMME_SeinOperAn2</v>
      </c>
      <c r="J84" s="301" t="s">
        <v>1837</v>
      </c>
      <c r="K84" s="302">
        <v>81</v>
      </c>
      <c r="L84" s="294" t="s">
        <v>2502</v>
      </c>
      <c r="M84" s="295"/>
    </row>
    <row r="85" spans="1:13" hidden="1" x14ac:dyDescent="0.2">
      <c r="A85" s="1" t="s">
        <v>14</v>
      </c>
      <c r="B85" s="313" t="str">
        <f t="shared" si="10"/>
        <v>·</v>
      </c>
      <c r="C85" s="480" t="s">
        <v>4896</v>
      </c>
      <c r="D85" s="480" t="s">
        <v>4896</v>
      </c>
      <c r="E85" s="110" t="s">
        <v>1908</v>
      </c>
      <c r="F85" s="310" t="s">
        <v>4314</v>
      </c>
      <c r="G85" s="289" t="s">
        <v>2178</v>
      </c>
      <c r="H85" s="290"/>
      <c r="I85" s="289" t="str">
        <f t="shared" si="8"/>
        <v>AQ_FEMME_SeinKyst;_SeinCalcif;_SeinAdenofib;_SeinFibrokyst;_SeinCancer;_SeinAutre;_SeinAutrePs;_SeinNsp</v>
      </c>
      <c r="J85" s="301" t="s">
        <v>1837</v>
      </c>
      <c r="K85" s="302">
        <v>82</v>
      </c>
      <c r="L85" s="294" t="s">
        <v>2503</v>
      </c>
      <c r="M85" s="295"/>
    </row>
    <row r="86" spans="1:13" x14ac:dyDescent="0.2">
      <c r="A86" s="1" t="s">
        <v>454</v>
      </c>
      <c r="B86" s="728" t="str">
        <f t="shared" si="10"/>
        <v>►</v>
      </c>
      <c r="C86" s="629"/>
      <c r="D86" s="629"/>
      <c r="E86" s="579" t="s">
        <v>4315</v>
      </c>
      <c r="F86" s="579" t="s">
        <v>4316</v>
      </c>
      <c r="G86" s="296" t="s">
        <v>2068</v>
      </c>
      <c r="H86" s="297" t="s">
        <v>4788</v>
      </c>
      <c r="I86" s="296" t="str">
        <f t="shared" si="8"/>
        <v>AQ_FEMME_SeinAffect ; AQ_FEMME_SeinAffect_N</v>
      </c>
      <c r="J86" s="304" t="s">
        <v>1837</v>
      </c>
      <c r="K86" s="298">
        <v>83</v>
      </c>
      <c r="L86" s="299">
        <v>26</v>
      </c>
      <c r="M86" s="736">
        <v>24</v>
      </c>
    </row>
    <row r="87" spans="1:13" x14ac:dyDescent="0.2">
      <c r="A87" s="1" t="s">
        <v>2912</v>
      </c>
      <c r="B87" s="728" t="str">
        <f t="shared" si="10"/>
        <v>#►</v>
      </c>
      <c r="C87" s="733" t="str">
        <f t="shared" ref="C87:C92" si="11">IF($C$86="x","+","")</f>
        <v/>
      </c>
      <c r="D87" s="733" t="str">
        <f t="shared" ref="D87:D92" si="12">IF($D$86="x","+","")</f>
        <v/>
      </c>
      <c r="E87" s="721" t="s">
        <v>4317</v>
      </c>
      <c r="F87" s="715" t="s">
        <v>4318</v>
      </c>
      <c r="G87" s="296"/>
      <c r="H87" s="297"/>
      <c r="I87" s="296" t="str">
        <f t="shared" si="8"/>
        <v/>
      </c>
      <c r="J87" s="304" t="s">
        <v>1837</v>
      </c>
      <c r="K87" s="298">
        <v>84</v>
      </c>
      <c r="L87" s="299"/>
      <c r="M87" s="734">
        <v>24</v>
      </c>
    </row>
    <row r="88" spans="1:13" x14ac:dyDescent="0.2">
      <c r="A88" s="1" t="s">
        <v>14</v>
      </c>
      <c r="B88" s="728" t="str">
        <f t="shared" si="10"/>
        <v>·</v>
      </c>
      <c r="C88" s="733" t="str">
        <f t="shared" si="11"/>
        <v/>
      </c>
      <c r="D88" s="733" t="str">
        <f t="shared" si="12"/>
        <v/>
      </c>
      <c r="E88" s="718" t="s">
        <v>2946</v>
      </c>
      <c r="F88" s="718" t="s">
        <v>4319</v>
      </c>
      <c r="G88" s="296" t="s">
        <v>2069</v>
      </c>
      <c r="H88" s="297" t="s">
        <v>4788</v>
      </c>
      <c r="I88" s="296" t="str">
        <f t="shared" si="8"/>
        <v>AQ_FEMME_SeinKyst ; AQ_FEMME_SeinKyst_N</v>
      </c>
      <c r="J88" s="304" t="s">
        <v>1837</v>
      </c>
      <c r="K88" s="298">
        <v>85</v>
      </c>
      <c r="L88" s="299">
        <v>26</v>
      </c>
      <c r="M88" s="734">
        <v>24</v>
      </c>
    </row>
    <row r="89" spans="1:13" x14ac:dyDescent="0.2">
      <c r="A89" s="1" t="s">
        <v>14</v>
      </c>
      <c r="B89" s="728" t="str">
        <f t="shared" si="10"/>
        <v>·</v>
      </c>
      <c r="C89" s="733" t="str">
        <f t="shared" si="11"/>
        <v/>
      </c>
      <c r="D89" s="733" t="str">
        <f t="shared" si="12"/>
        <v/>
      </c>
      <c r="E89" s="718" t="s">
        <v>2947</v>
      </c>
      <c r="F89" s="718" t="s">
        <v>4320</v>
      </c>
      <c r="G89" s="296" t="s">
        <v>2070</v>
      </c>
      <c r="H89" s="297" t="s">
        <v>4788</v>
      </c>
      <c r="I89" s="296" t="str">
        <f t="shared" si="8"/>
        <v>AQ_FEMME_SeinCalcif ; AQ_FEMME_SeinCalcif_N</v>
      </c>
      <c r="J89" s="304" t="s">
        <v>1837</v>
      </c>
      <c r="K89" s="298">
        <v>86</v>
      </c>
      <c r="L89" s="299">
        <v>26</v>
      </c>
      <c r="M89" s="734">
        <v>24</v>
      </c>
    </row>
    <row r="90" spans="1:13" x14ac:dyDescent="0.2">
      <c r="A90" s="1" t="s">
        <v>14</v>
      </c>
      <c r="B90" s="728" t="str">
        <f t="shared" si="10"/>
        <v>·</v>
      </c>
      <c r="C90" s="733" t="str">
        <f t="shared" si="11"/>
        <v/>
      </c>
      <c r="D90" s="733" t="str">
        <f t="shared" si="12"/>
        <v/>
      </c>
      <c r="E90" s="718" t="s">
        <v>2948</v>
      </c>
      <c r="F90" s="718" t="s">
        <v>4321</v>
      </c>
      <c r="G90" s="296" t="s">
        <v>2071</v>
      </c>
      <c r="H90" s="297" t="s">
        <v>4788</v>
      </c>
      <c r="I90" s="296" t="str">
        <f t="shared" si="8"/>
        <v>AQ_FEMME_SeinAdenofib ; AQ_FEMME_SeinAdenofib_N</v>
      </c>
      <c r="J90" s="304" t="s">
        <v>1837</v>
      </c>
      <c r="K90" s="298">
        <v>87</v>
      </c>
      <c r="L90" s="299">
        <v>26</v>
      </c>
      <c r="M90" s="734">
        <v>24</v>
      </c>
    </row>
    <row r="91" spans="1:13" x14ac:dyDescent="0.2">
      <c r="A91" s="1" t="s">
        <v>14</v>
      </c>
      <c r="B91" s="728" t="str">
        <f t="shared" si="10"/>
        <v>·</v>
      </c>
      <c r="C91" s="733" t="str">
        <f t="shared" si="11"/>
        <v/>
      </c>
      <c r="D91" s="733" t="str">
        <f t="shared" si="12"/>
        <v/>
      </c>
      <c r="E91" s="718" t="s">
        <v>2949</v>
      </c>
      <c r="F91" s="718" t="s">
        <v>4322</v>
      </c>
      <c r="G91" s="296" t="s">
        <v>2072</v>
      </c>
      <c r="H91" s="297" t="s">
        <v>4788</v>
      </c>
      <c r="I91" s="296" t="str">
        <f t="shared" si="8"/>
        <v>AQ_FEMME_SeinFibrokyst ; AQ_FEMME_SeinFibrokyst_N</v>
      </c>
      <c r="J91" s="304" t="s">
        <v>1837</v>
      </c>
      <c r="K91" s="298">
        <v>88</v>
      </c>
      <c r="L91" s="299">
        <v>26</v>
      </c>
      <c r="M91" s="734">
        <v>24</v>
      </c>
    </row>
    <row r="92" spans="1:13" x14ac:dyDescent="0.2">
      <c r="A92" s="1" t="s">
        <v>14</v>
      </c>
      <c r="B92" s="728" t="str">
        <f t="shared" si="10"/>
        <v>·</v>
      </c>
      <c r="C92" s="733" t="str">
        <f t="shared" si="11"/>
        <v/>
      </c>
      <c r="D92" s="733" t="str">
        <f t="shared" si="12"/>
        <v/>
      </c>
      <c r="E92" s="718" t="s">
        <v>2950</v>
      </c>
      <c r="F92" s="718" t="s">
        <v>4323</v>
      </c>
      <c r="G92" s="296" t="s">
        <v>2073</v>
      </c>
      <c r="H92" s="297" t="s">
        <v>4788</v>
      </c>
      <c r="I92" s="296" t="str">
        <f t="shared" si="8"/>
        <v>AQ_FEMME_SeinCancer ; AQ_FEMME_SeinCancer_N</v>
      </c>
      <c r="J92" s="304" t="s">
        <v>1837</v>
      </c>
      <c r="K92" s="298">
        <v>89</v>
      </c>
      <c r="L92" s="299">
        <v>26</v>
      </c>
      <c r="M92" s="734">
        <v>24</v>
      </c>
    </row>
    <row r="93" spans="1:13" hidden="1" x14ac:dyDescent="0.2">
      <c r="A93" s="1" t="s">
        <v>14</v>
      </c>
      <c r="B93" s="314" t="str">
        <f t="shared" si="10"/>
        <v>·</v>
      </c>
      <c r="C93" s="535" t="s">
        <v>4896</v>
      </c>
      <c r="D93" s="535" t="s">
        <v>4896</v>
      </c>
      <c r="E93" s="309" t="s">
        <v>2074</v>
      </c>
      <c r="F93" s="307" t="s">
        <v>2523</v>
      </c>
      <c r="G93" s="296" t="s">
        <v>4813</v>
      </c>
      <c r="H93" s="297" t="s">
        <v>4788</v>
      </c>
      <c r="I93" s="296" t="s">
        <v>4814</v>
      </c>
      <c r="J93" s="304" t="s">
        <v>1837</v>
      </c>
      <c r="K93" s="298">
        <v>90</v>
      </c>
      <c r="L93" s="299" t="s">
        <v>2522</v>
      </c>
      <c r="M93" s="300">
        <v>24</v>
      </c>
    </row>
    <row r="94" spans="1:13" x14ac:dyDescent="0.2">
      <c r="A94" s="1" t="s">
        <v>14</v>
      </c>
      <c r="B94" s="728" t="str">
        <f t="shared" si="10"/>
        <v>·</v>
      </c>
      <c r="C94" s="733" t="str">
        <f>IF($C$86="x","+","")</f>
        <v/>
      </c>
      <c r="D94" s="733" t="str">
        <f>IF($D$86="x","+","")</f>
        <v/>
      </c>
      <c r="E94" s="718" t="s">
        <v>1932</v>
      </c>
      <c r="F94" s="718" t="s">
        <v>4324</v>
      </c>
      <c r="G94" s="296" t="s">
        <v>2075</v>
      </c>
      <c r="H94" s="297" t="s">
        <v>4788</v>
      </c>
      <c r="I94" s="296" t="str">
        <f t="shared" si="8"/>
        <v>AQ_FEMME_SeinNsp ; AQ_FEMME_SeinNsp_N</v>
      </c>
      <c r="J94" s="304" t="s">
        <v>1837</v>
      </c>
      <c r="K94" s="298">
        <v>91</v>
      </c>
      <c r="L94" s="299">
        <v>26</v>
      </c>
      <c r="M94" s="734">
        <v>24</v>
      </c>
    </row>
    <row r="95" spans="1:13" ht="22.5" x14ac:dyDescent="0.2">
      <c r="A95" s="1" t="s">
        <v>6</v>
      </c>
      <c r="B95" s="728" t="str">
        <f t="shared" si="10"/>
        <v>►</v>
      </c>
      <c r="C95" s="629"/>
      <c r="D95" s="629"/>
      <c r="E95" s="721" t="s">
        <v>4325</v>
      </c>
      <c r="F95" s="715" t="s">
        <v>4326</v>
      </c>
      <c r="G95" s="296" t="s">
        <v>2076</v>
      </c>
      <c r="H95" s="297" t="s">
        <v>4788</v>
      </c>
      <c r="I95" s="296" t="str">
        <f t="shared" si="8"/>
        <v>AQ_FEMME_SeinOper ; AQ_FEMME_SeinOper_N</v>
      </c>
      <c r="J95" s="304" t="s">
        <v>1837</v>
      </c>
      <c r="K95" s="298">
        <v>92</v>
      </c>
      <c r="L95" s="299"/>
      <c r="M95" s="734">
        <v>24</v>
      </c>
    </row>
    <row r="96" spans="1:13" ht="22.5" x14ac:dyDescent="0.2">
      <c r="A96" s="1" t="s">
        <v>149</v>
      </c>
      <c r="B96" s="728"/>
      <c r="C96" s="733" t="str">
        <f>IF($C$95="x","+","")</f>
        <v/>
      </c>
      <c r="D96" s="733" t="str">
        <f>IF($D$95="x","+","")</f>
        <v/>
      </c>
      <c r="E96" s="721" t="s">
        <v>4327</v>
      </c>
      <c r="F96" s="721" t="s">
        <v>4328</v>
      </c>
      <c r="G96" s="296" t="s">
        <v>2077</v>
      </c>
      <c r="H96" s="297" t="s">
        <v>4788</v>
      </c>
      <c r="I96" s="296" t="str">
        <f t="shared" si="8"/>
        <v>AQ_FEMME_SeinOperAn1 ; AQ_FEMME_SeinOperAn2 ; AQ_FEMME_SeinOperAn1_N ; AQ_FEMME_SeinOperAn2_N</v>
      </c>
      <c r="J96" s="304" t="s">
        <v>1837</v>
      </c>
      <c r="K96" s="298">
        <v>93</v>
      </c>
      <c r="L96" s="299"/>
      <c r="M96" s="734">
        <v>24</v>
      </c>
    </row>
    <row r="97" spans="1:13" x14ac:dyDescent="0.2">
      <c r="A97" s="1" t="s">
        <v>454</v>
      </c>
      <c r="B97" s="728" t="str">
        <f>IF(ISERROR(LOOKUP(A97,TABLE,SIGNE)),"",(LOOKUP(A97,TABLE,SIGNE)))</f>
        <v>►</v>
      </c>
      <c r="C97" s="629"/>
      <c r="D97" s="629"/>
      <c r="E97" s="599" t="s">
        <v>4329</v>
      </c>
      <c r="F97" s="579" t="s">
        <v>4330</v>
      </c>
      <c r="G97" s="296" t="s">
        <v>2078</v>
      </c>
      <c r="H97" s="297" t="s">
        <v>4788</v>
      </c>
      <c r="I97" s="296" t="str">
        <f t="shared" si="8"/>
        <v>AQ_FEMME_SeinEsth ; AQ_FEMME_SeinEsth_N</v>
      </c>
      <c r="J97" s="304" t="s">
        <v>1837</v>
      </c>
      <c r="K97" s="298">
        <v>94</v>
      </c>
      <c r="L97" s="299"/>
      <c r="M97" s="736">
        <v>25</v>
      </c>
    </row>
    <row r="98" spans="1:13" ht="22.5" x14ac:dyDescent="0.2">
      <c r="A98" s="1" t="s">
        <v>17</v>
      </c>
      <c r="B98" s="728"/>
      <c r="C98" s="733" t="str">
        <f>IF($C$97="x","+","")</f>
        <v/>
      </c>
      <c r="D98" s="733" t="str">
        <f>IF($D$97="x","+","")</f>
        <v/>
      </c>
      <c r="E98" s="721" t="s">
        <v>4327</v>
      </c>
      <c r="F98" s="715" t="s">
        <v>4328</v>
      </c>
      <c r="G98" s="296" t="s">
        <v>2079</v>
      </c>
      <c r="H98" s="297" t="s">
        <v>4788</v>
      </c>
      <c r="I98" s="296" t="str">
        <f t="shared" si="8"/>
        <v>AQ_FEMME_SeinEsthAn1 ; AQ_FEMME_SeinEsthAn2 ; AQ_FEMME_SeinEsthAn1_N ; AQ_FEMME_SeinEsthAn2_N</v>
      </c>
      <c r="J98" s="304" t="s">
        <v>1837</v>
      </c>
      <c r="K98" s="298">
        <v>95</v>
      </c>
      <c r="L98" s="299"/>
      <c r="M98" s="734">
        <v>25</v>
      </c>
    </row>
    <row r="99" spans="1:13" ht="31.5" x14ac:dyDescent="0.2">
      <c r="A99" s="312" t="s">
        <v>10</v>
      </c>
      <c r="B99" s="729" t="str">
        <f>IF(ISERROR(LOOKUP(A99,TABLE,SIGNE)),"",(LOOKUP(A99,TABLE,SIGNE)))</f>
        <v>◄►</v>
      </c>
      <c r="C99" s="541"/>
      <c r="D99" s="541"/>
      <c r="E99" s="418" t="s">
        <v>1909</v>
      </c>
      <c r="F99" s="418" t="s">
        <v>2025</v>
      </c>
      <c r="G99" s="418"/>
      <c r="H99" s="418"/>
      <c r="I99" s="433" t="str">
        <f t="shared" si="8"/>
        <v/>
      </c>
      <c r="J99" s="418"/>
      <c r="K99" s="418">
        <v>96</v>
      </c>
      <c r="L99" s="418"/>
      <c r="M99" s="418"/>
    </row>
    <row r="100" spans="1:13" ht="22.5" x14ac:dyDescent="0.2">
      <c r="A100" s="1" t="s">
        <v>454</v>
      </c>
      <c r="B100" s="728" t="str">
        <f>IF(ISERROR(LOOKUP(A100,TABLE,SIGNE)),"",(LOOKUP(A100,TABLE,SIGNE)))</f>
        <v>►</v>
      </c>
      <c r="C100" s="629"/>
      <c r="D100" s="629"/>
      <c r="E100" s="579" t="s">
        <v>4331</v>
      </c>
      <c r="F100" s="579" t="s">
        <v>4332</v>
      </c>
      <c r="G100" s="296" t="s">
        <v>1910</v>
      </c>
      <c r="H100" s="297" t="s">
        <v>4788</v>
      </c>
      <c r="I100" s="296" t="str">
        <f t="shared" si="8"/>
        <v>AQ_FEMME_Frottis ; AQ_FEMME_Frottis_N</v>
      </c>
      <c r="J100" s="296" t="s">
        <v>1837</v>
      </c>
      <c r="K100" s="298">
        <v>97</v>
      </c>
      <c r="L100" s="299">
        <v>27</v>
      </c>
      <c r="M100" s="736">
        <v>26</v>
      </c>
    </row>
    <row r="101" spans="1:13" x14ac:dyDescent="0.2">
      <c r="A101" s="1" t="s">
        <v>17</v>
      </c>
      <c r="B101" s="728"/>
      <c r="C101" s="733" t="str">
        <f>IF($C$100="x","+","")</f>
        <v/>
      </c>
      <c r="D101" s="733" t="str">
        <f>IF($D$100="x","+","")</f>
        <v/>
      </c>
      <c r="E101" s="725" t="s">
        <v>4333</v>
      </c>
      <c r="F101" s="715" t="s">
        <v>4334</v>
      </c>
      <c r="G101" s="296" t="s">
        <v>1911</v>
      </c>
      <c r="H101" s="297" t="s">
        <v>4788</v>
      </c>
      <c r="I101" s="296" t="str">
        <f t="shared" si="8"/>
        <v>AQ_FEMME_FrottisDtDern ; AQ_FEMME_FrottisDtDern_N</v>
      </c>
      <c r="J101" s="296" t="s">
        <v>1837</v>
      </c>
      <c r="K101" s="298">
        <v>98</v>
      </c>
      <c r="L101" s="299">
        <v>27</v>
      </c>
      <c r="M101" s="736">
        <v>26</v>
      </c>
    </row>
    <row r="102" spans="1:13" x14ac:dyDescent="0.2">
      <c r="A102" s="1" t="s">
        <v>17</v>
      </c>
      <c r="B102" s="728"/>
      <c r="C102" s="733" t="str">
        <f>IF($C$100="x","+","")</f>
        <v/>
      </c>
      <c r="D102" s="733" t="str">
        <f>IF($D$100="x","+","")</f>
        <v/>
      </c>
      <c r="E102" s="725" t="s">
        <v>4335</v>
      </c>
      <c r="F102" s="715" t="s">
        <v>4336</v>
      </c>
      <c r="G102" s="296" t="s">
        <v>4815</v>
      </c>
      <c r="H102" s="437" t="s">
        <v>4788</v>
      </c>
      <c r="I102" s="296" t="s">
        <v>4816</v>
      </c>
      <c r="J102" s="296" t="s">
        <v>1837</v>
      </c>
      <c r="K102" s="298">
        <v>99</v>
      </c>
      <c r="L102" s="299">
        <v>27</v>
      </c>
      <c r="M102" s="736">
        <v>26</v>
      </c>
    </row>
    <row r="103" spans="1:13" x14ac:dyDescent="0.2">
      <c r="A103" s="1" t="s">
        <v>454</v>
      </c>
      <c r="B103" s="728" t="str">
        <f>IF(ISERROR(LOOKUP(A103,TABLE,SIGNE)),"",(LOOKUP(A103,TABLE,SIGNE)))</f>
        <v>►</v>
      </c>
      <c r="C103" s="691"/>
      <c r="D103" s="691"/>
      <c r="E103" s="599" t="s">
        <v>4337</v>
      </c>
      <c r="F103" s="599" t="s">
        <v>4338</v>
      </c>
      <c r="G103" s="296" t="s">
        <v>1912</v>
      </c>
      <c r="H103" s="437" t="s">
        <v>4788</v>
      </c>
      <c r="I103" s="296" t="str">
        <f t="shared" ref="I103:I133" si="13">IF(G103&lt;&gt;"",IF(H103&lt;&gt;"",G103&amp;" ; "&amp;IFERROR(IF(SEARCH(" ; ",G103)&gt;0,SUBSTITUTE(G103," ; ","_N ; ")&amp;"_N"),IFERROR(IF(SEARCH(" ;",G103)&gt;0,SUBSTITUTE(G103," ;","_N  ; ")&amp;"_N"),IFERROR(IF(SEARCH(";",G103)&gt;0,SUBSTITUTE(G103,";","_N  ; ")&amp;"_N"),G103&amp;"_N"))),G103),"")</f>
        <v>AQ_FEMME_Osteod ; AQ_FEMME_Osteod_N</v>
      </c>
      <c r="J103" s="296" t="s">
        <v>1837</v>
      </c>
      <c r="K103" s="298">
        <v>100</v>
      </c>
      <c r="L103" s="299">
        <v>28</v>
      </c>
      <c r="M103" s="736">
        <v>27</v>
      </c>
    </row>
    <row r="104" spans="1:13" x14ac:dyDescent="0.2">
      <c r="A104" s="1" t="s">
        <v>17</v>
      </c>
      <c r="B104" s="728"/>
      <c r="C104" s="733" t="str">
        <f>IF($C$103="x","+","")</f>
        <v/>
      </c>
      <c r="D104" s="733" t="str">
        <f>IF($D$103="x","+","")</f>
        <v/>
      </c>
      <c r="E104" s="725" t="s">
        <v>4339</v>
      </c>
      <c r="F104" s="715" t="s">
        <v>4340</v>
      </c>
      <c r="G104" s="296" t="s">
        <v>1913</v>
      </c>
      <c r="H104" s="437" t="s">
        <v>4788</v>
      </c>
      <c r="I104" s="296" t="str">
        <f t="shared" si="13"/>
        <v>AQ_FEMME_OsteodDtDern ; AQ_FEMME_OsteodDtDern_N</v>
      </c>
      <c r="J104" s="296" t="s">
        <v>1837</v>
      </c>
      <c r="K104" s="298">
        <v>101</v>
      </c>
      <c r="L104" s="299">
        <v>28</v>
      </c>
      <c r="M104" s="736">
        <v>27</v>
      </c>
    </row>
    <row r="105" spans="1:13" ht="22.5" x14ac:dyDescent="0.2">
      <c r="A105" s="1" t="s">
        <v>454</v>
      </c>
      <c r="B105" s="728" t="str">
        <f t="shared" ref="B105:B124" si="14">IF(ISERROR(LOOKUP(A105,TABLE,SIGNE)),"",(LOOKUP(A105,TABLE,SIGNE)))</f>
        <v>►</v>
      </c>
      <c r="C105" s="691"/>
      <c r="D105" s="691"/>
      <c r="E105" s="579" t="s">
        <v>4341</v>
      </c>
      <c r="F105" s="579" t="s">
        <v>4342</v>
      </c>
      <c r="G105" s="296" t="s">
        <v>1914</v>
      </c>
      <c r="H105" s="437" t="s">
        <v>4788</v>
      </c>
      <c r="I105" s="296" t="str">
        <f t="shared" si="13"/>
        <v>AQ_FEMME_Mammo ; AQ_FEMME_Mammo_N</v>
      </c>
      <c r="J105" s="296" t="s">
        <v>1837</v>
      </c>
      <c r="K105" s="298">
        <v>102</v>
      </c>
      <c r="L105" s="299">
        <v>29</v>
      </c>
      <c r="M105" s="736">
        <v>28</v>
      </c>
    </row>
    <row r="106" spans="1:13" x14ac:dyDescent="0.2">
      <c r="A106" s="1" t="s">
        <v>17</v>
      </c>
      <c r="B106" s="728" t="str">
        <f t="shared" si="14"/>
        <v>&gt;</v>
      </c>
      <c r="C106" s="733" t="str">
        <f>IF($C$105="x","+","")</f>
        <v/>
      </c>
      <c r="D106" s="733" t="str">
        <f>IF($D$105="x","+","")</f>
        <v/>
      </c>
      <c r="E106" s="721" t="s">
        <v>4343</v>
      </c>
      <c r="F106" s="715" t="s">
        <v>4344</v>
      </c>
      <c r="G106" s="296" t="s">
        <v>1915</v>
      </c>
      <c r="H106" s="437" t="s">
        <v>4788</v>
      </c>
      <c r="I106" s="296" t="str">
        <f t="shared" si="13"/>
        <v>AQ_FEMME_MammoDtDern ; AQ_FEMME_MammoDtDern_N</v>
      </c>
      <c r="J106" s="296" t="s">
        <v>1837</v>
      </c>
      <c r="K106" s="298">
        <v>103</v>
      </c>
      <c r="L106" s="299">
        <v>29</v>
      </c>
      <c r="M106" s="736">
        <v>28</v>
      </c>
    </row>
    <row r="107" spans="1:13" ht="56.25" x14ac:dyDescent="0.2">
      <c r="A107" s="1" t="s">
        <v>17</v>
      </c>
      <c r="B107" s="728" t="str">
        <f t="shared" si="14"/>
        <v>&gt;</v>
      </c>
      <c r="C107" s="733" t="str">
        <f>IF($C$105="x","+","")</f>
        <v/>
      </c>
      <c r="D107" s="733" t="str">
        <f>IF($D$105="x","+","")</f>
        <v/>
      </c>
      <c r="E107" s="721" t="s">
        <v>4791</v>
      </c>
      <c r="F107" s="715" t="s">
        <v>4792</v>
      </c>
      <c r="G107" s="296" t="s">
        <v>1916</v>
      </c>
      <c r="H107" s="437" t="s">
        <v>4788</v>
      </c>
      <c r="I107" s="296" t="str">
        <f t="shared" si="13"/>
        <v>AQ_FEMME_MammoQui ; AQ_FEMME_MammoQui_N</v>
      </c>
      <c r="J107" s="296" t="s">
        <v>1837</v>
      </c>
      <c r="K107" s="298">
        <v>104</v>
      </c>
      <c r="L107" s="299">
        <v>29</v>
      </c>
      <c r="M107" s="736">
        <v>28</v>
      </c>
    </row>
    <row r="108" spans="1:13" ht="56.25" x14ac:dyDescent="0.2">
      <c r="A108" s="1" t="s">
        <v>17</v>
      </c>
      <c r="B108" s="728" t="str">
        <f t="shared" si="14"/>
        <v>&gt;</v>
      </c>
      <c r="C108" s="733" t="str">
        <f>IF($C$105="x","+","")</f>
        <v/>
      </c>
      <c r="D108" s="733" t="str">
        <f>IF($D$105="x","+","")</f>
        <v/>
      </c>
      <c r="E108" s="721" t="s">
        <v>4345</v>
      </c>
      <c r="F108" s="715" t="s">
        <v>4793</v>
      </c>
      <c r="G108" s="296" t="s">
        <v>4817</v>
      </c>
      <c r="H108" s="437" t="s">
        <v>4788</v>
      </c>
      <c r="I108" s="296" t="s">
        <v>4818</v>
      </c>
      <c r="J108" s="296" t="s">
        <v>1837</v>
      </c>
      <c r="K108" s="298">
        <v>105</v>
      </c>
      <c r="L108" s="299">
        <v>29</v>
      </c>
      <c r="M108" s="736">
        <v>28</v>
      </c>
    </row>
    <row r="109" spans="1:13" ht="31.5" x14ac:dyDescent="0.2">
      <c r="A109" s="12" t="s">
        <v>10</v>
      </c>
      <c r="B109" s="729" t="str">
        <f t="shared" si="14"/>
        <v>◄►</v>
      </c>
      <c r="C109" s="541"/>
      <c r="D109" s="541"/>
      <c r="E109" s="418" t="s">
        <v>1917</v>
      </c>
      <c r="F109" s="418" t="s">
        <v>1917</v>
      </c>
      <c r="G109" s="418"/>
      <c r="H109" s="418"/>
      <c r="I109" s="433" t="str">
        <f t="shared" si="13"/>
        <v/>
      </c>
      <c r="J109" s="418"/>
      <c r="K109" s="418">
        <v>106</v>
      </c>
      <c r="L109" s="418"/>
      <c r="M109" s="418"/>
    </row>
    <row r="110" spans="1:13" x14ac:dyDescent="0.2">
      <c r="A110" s="1" t="s">
        <v>454</v>
      </c>
      <c r="B110" s="728" t="str">
        <f t="shared" si="14"/>
        <v>►</v>
      </c>
      <c r="C110" s="629"/>
      <c r="D110" s="629"/>
      <c r="E110" s="579" t="s">
        <v>4921</v>
      </c>
      <c r="F110" s="579" t="s">
        <v>4346</v>
      </c>
      <c r="G110" s="296" t="s">
        <v>1918</v>
      </c>
      <c r="H110" s="437" t="s">
        <v>4788</v>
      </c>
      <c r="I110" s="296" t="str">
        <f t="shared" si="13"/>
        <v>AQ_FEMME_Menopause ; AQ_FEMME_Menopause_N</v>
      </c>
      <c r="J110" s="296" t="s">
        <v>1837</v>
      </c>
      <c r="K110" s="298">
        <v>107</v>
      </c>
      <c r="L110" s="299">
        <v>30</v>
      </c>
      <c r="M110" s="736">
        <v>29</v>
      </c>
    </row>
    <row r="111" spans="1:13" x14ac:dyDescent="0.2">
      <c r="A111" s="1" t="s">
        <v>17</v>
      </c>
      <c r="B111" s="728" t="str">
        <f t="shared" si="14"/>
        <v>&gt;</v>
      </c>
      <c r="C111" s="733" t="str">
        <f>IF($C$110="x","+","")</f>
        <v/>
      </c>
      <c r="D111" s="733" t="str">
        <f>IF($D$110="x","+","")</f>
        <v/>
      </c>
      <c r="E111" s="584" t="s">
        <v>4347</v>
      </c>
      <c r="F111" s="720" t="s">
        <v>4348</v>
      </c>
      <c r="G111" s="296" t="s">
        <v>1919</v>
      </c>
      <c r="H111" s="437" t="s">
        <v>4788</v>
      </c>
      <c r="I111" s="296" t="str">
        <f t="shared" si="13"/>
        <v>AQ_FEMME_MenoDose ; AQ_FEMME_MenoDose_N</v>
      </c>
      <c r="J111" s="296" t="s">
        <v>1837</v>
      </c>
      <c r="K111" s="298">
        <v>108</v>
      </c>
      <c r="L111" s="299">
        <v>31</v>
      </c>
      <c r="M111" s="736">
        <v>29</v>
      </c>
    </row>
    <row r="112" spans="1:13" x14ac:dyDescent="0.2">
      <c r="A112" s="1" t="s">
        <v>17</v>
      </c>
      <c r="B112" s="728" t="str">
        <f t="shared" si="14"/>
        <v>&gt;</v>
      </c>
      <c r="C112" s="733" t="str">
        <f>IF($C$110="x","+","")</f>
        <v/>
      </c>
      <c r="D112" s="733" t="str">
        <f>IF($D$110="x","+","")</f>
        <v/>
      </c>
      <c r="E112" s="721" t="s">
        <v>4349</v>
      </c>
      <c r="F112" s="715" t="s">
        <v>4350</v>
      </c>
      <c r="G112" s="296" t="s">
        <v>1920</v>
      </c>
      <c r="H112" s="437" t="s">
        <v>4788</v>
      </c>
      <c r="I112" s="296" t="str">
        <f t="shared" si="13"/>
        <v>AQ_FEMME_MenoAge ; AQ_FEMME_MenoAge_N</v>
      </c>
      <c r="J112" s="296" t="s">
        <v>1837</v>
      </c>
      <c r="K112" s="298">
        <v>109</v>
      </c>
      <c r="L112" s="299">
        <v>32</v>
      </c>
      <c r="M112" s="736">
        <v>29</v>
      </c>
    </row>
    <row r="113" spans="1:13" ht="56.25" x14ac:dyDescent="0.2">
      <c r="A113" s="1" t="s">
        <v>149</v>
      </c>
      <c r="B113" s="728" t="str">
        <f t="shared" si="14"/>
        <v>&gt;</v>
      </c>
      <c r="C113" s="733" t="str">
        <f>IF($C$110="x","+","")</f>
        <v/>
      </c>
      <c r="D113" s="733" t="str">
        <f>IF($D$110="x","+","")</f>
        <v/>
      </c>
      <c r="E113" s="721" t="s">
        <v>4351</v>
      </c>
      <c r="F113" s="721" t="s">
        <v>4352</v>
      </c>
      <c r="G113" s="296" t="s">
        <v>2560</v>
      </c>
      <c r="H113" s="437" t="s">
        <v>4788</v>
      </c>
      <c r="I113" s="296" t="str">
        <f t="shared" si="13"/>
        <v>AQ_FEMME_MenoTempg ; AQ_FEMME_MenoTempg_N</v>
      </c>
      <c r="J113" s="296" t="s">
        <v>1837</v>
      </c>
      <c r="K113" s="298">
        <v>110</v>
      </c>
      <c r="L113" s="299">
        <v>32</v>
      </c>
      <c r="M113" s="736">
        <v>29</v>
      </c>
    </row>
    <row r="114" spans="1:13" ht="22.5" x14ac:dyDescent="0.2">
      <c r="A114" s="1" t="s">
        <v>454</v>
      </c>
      <c r="B114" s="728" t="str">
        <f t="shared" si="14"/>
        <v>►</v>
      </c>
      <c r="C114" s="691"/>
      <c r="D114" s="691"/>
      <c r="E114" s="726" t="s">
        <v>4353</v>
      </c>
      <c r="F114" s="726" t="s">
        <v>4354</v>
      </c>
      <c r="G114" s="296" t="s">
        <v>1921</v>
      </c>
      <c r="H114" s="437" t="s">
        <v>4788</v>
      </c>
      <c r="I114" s="296" t="str">
        <f t="shared" si="13"/>
        <v>AQ_FEMME_MenoTrait ; AQ_FEMME_MenoTrait_N</v>
      </c>
      <c r="J114" s="296" t="s">
        <v>1837</v>
      </c>
      <c r="K114" s="298">
        <v>111</v>
      </c>
      <c r="L114" s="299">
        <v>33</v>
      </c>
      <c r="M114" s="736">
        <v>30</v>
      </c>
    </row>
    <row r="115" spans="1:13" x14ac:dyDescent="0.2">
      <c r="A115" s="1" t="s">
        <v>14</v>
      </c>
      <c r="B115" s="728" t="str">
        <f t="shared" si="14"/>
        <v>·</v>
      </c>
      <c r="C115" s="733" t="str">
        <f t="shared" ref="C115:C122" si="15">IF($C$114="x","+","")</f>
        <v/>
      </c>
      <c r="D115" s="733" t="str">
        <f t="shared" ref="D115:D122" si="16">IF($D$114="x","+","")</f>
        <v/>
      </c>
      <c r="E115" s="716" t="s">
        <v>1922</v>
      </c>
      <c r="F115" s="716" t="s">
        <v>1922</v>
      </c>
      <c r="G115" s="296" t="s">
        <v>1923</v>
      </c>
      <c r="H115" s="437" t="s">
        <v>4788</v>
      </c>
      <c r="I115" s="296" t="str">
        <f t="shared" si="13"/>
        <v>AQ_FEMME_MenoTraitHorm ; AQ_FEMME_MenoTraitHorm_N</v>
      </c>
      <c r="J115" s="296" t="s">
        <v>1837</v>
      </c>
      <c r="K115" s="298">
        <v>112</v>
      </c>
      <c r="L115" s="299">
        <v>33</v>
      </c>
      <c r="M115" s="734">
        <v>30</v>
      </c>
    </row>
    <row r="116" spans="1:13" x14ac:dyDescent="0.2">
      <c r="A116" s="1" t="s">
        <v>14</v>
      </c>
      <c r="B116" s="728" t="str">
        <f t="shared" si="14"/>
        <v>·</v>
      </c>
      <c r="C116" s="733" t="str">
        <f t="shared" si="15"/>
        <v/>
      </c>
      <c r="D116" s="733" t="str">
        <f t="shared" si="16"/>
        <v/>
      </c>
      <c r="E116" s="716" t="s">
        <v>1924</v>
      </c>
      <c r="F116" s="716" t="s">
        <v>4355</v>
      </c>
      <c r="G116" s="296" t="s">
        <v>1925</v>
      </c>
      <c r="H116" s="437" t="s">
        <v>4788</v>
      </c>
      <c r="I116" s="296" t="str">
        <f t="shared" si="13"/>
        <v>AQ_FEMME_MenoTraitVagin ; AQ_FEMME_MenoTraitVagin_N</v>
      </c>
      <c r="J116" s="296" t="s">
        <v>1837</v>
      </c>
      <c r="K116" s="298">
        <v>113</v>
      </c>
      <c r="L116" s="299">
        <v>33</v>
      </c>
      <c r="M116" s="734">
        <v>30</v>
      </c>
    </row>
    <row r="117" spans="1:13" x14ac:dyDescent="0.2">
      <c r="A117" s="1" t="s">
        <v>14</v>
      </c>
      <c r="B117" s="728" t="str">
        <f t="shared" si="14"/>
        <v>·</v>
      </c>
      <c r="C117" s="733" t="str">
        <f t="shared" si="15"/>
        <v/>
      </c>
      <c r="D117" s="733" t="str">
        <f t="shared" si="16"/>
        <v/>
      </c>
      <c r="E117" s="716" t="s">
        <v>1926</v>
      </c>
      <c r="F117" s="716" t="s">
        <v>4356</v>
      </c>
      <c r="G117" s="296" t="s">
        <v>1927</v>
      </c>
      <c r="H117" s="437" t="s">
        <v>4788</v>
      </c>
      <c r="I117" s="296" t="str">
        <f t="shared" si="13"/>
        <v>AQ_FEMME_MenoTraitBouf ; AQ_FEMME_MenoTraitBouf_N</v>
      </c>
      <c r="J117" s="296" t="s">
        <v>1837</v>
      </c>
      <c r="K117" s="298">
        <v>114</v>
      </c>
      <c r="L117" s="299">
        <v>33</v>
      </c>
      <c r="M117" s="734">
        <v>30</v>
      </c>
    </row>
    <row r="118" spans="1:13" x14ac:dyDescent="0.2">
      <c r="A118" s="1" t="s">
        <v>14</v>
      </c>
      <c r="B118" s="728" t="str">
        <f t="shared" si="14"/>
        <v>·</v>
      </c>
      <c r="C118" s="733" t="str">
        <f t="shared" si="15"/>
        <v/>
      </c>
      <c r="D118" s="733" t="str">
        <f t="shared" si="16"/>
        <v/>
      </c>
      <c r="E118" s="716" t="s">
        <v>1928</v>
      </c>
      <c r="F118" s="716" t="s">
        <v>4357</v>
      </c>
      <c r="G118" s="296" t="s">
        <v>1929</v>
      </c>
      <c r="H118" s="437" t="s">
        <v>4788</v>
      </c>
      <c r="I118" s="296" t="str">
        <f t="shared" si="13"/>
        <v>AQ_FEMME_MenoTraitHomeo ; AQ_FEMME_MenoTraitHomeo_N</v>
      </c>
      <c r="J118" s="296" t="s">
        <v>1837</v>
      </c>
      <c r="K118" s="298">
        <v>115</v>
      </c>
      <c r="L118" s="299">
        <v>33</v>
      </c>
      <c r="M118" s="734">
        <v>30</v>
      </c>
    </row>
    <row r="119" spans="1:13" x14ac:dyDescent="0.2">
      <c r="A119" s="1" t="s">
        <v>14</v>
      </c>
      <c r="B119" s="728" t="str">
        <f t="shared" si="14"/>
        <v>·</v>
      </c>
      <c r="C119" s="733" t="str">
        <f t="shared" si="15"/>
        <v/>
      </c>
      <c r="D119" s="733" t="str">
        <f t="shared" si="16"/>
        <v/>
      </c>
      <c r="E119" s="716" t="s">
        <v>4358</v>
      </c>
      <c r="F119" s="716" t="s">
        <v>4359</v>
      </c>
      <c r="G119" s="296" t="s">
        <v>2504</v>
      </c>
      <c r="H119" s="437" t="s">
        <v>4788</v>
      </c>
      <c r="I119" s="296" t="str">
        <f t="shared" si="13"/>
        <v>AQ_FEMME_MenoTraitPlante ; AQ_FEMME_MenoTraitPhyto ; AQ_FEMME_MenoTraitPlante_N ; AQ_FEMME_MenoTraitPhyto_N</v>
      </c>
      <c r="J119" s="296" t="s">
        <v>1837</v>
      </c>
      <c r="K119" s="298">
        <v>116</v>
      </c>
      <c r="L119" s="299">
        <v>33</v>
      </c>
      <c r="M119" s="734">
        <v>30</v>
      </c>
    </row>
    <row r="120" spans="1:13" x14ac:dyDescent="0.2">
      <c r="A120" s="1" t="s">
        <v>14</v>
      </c>
      <c r="B120" s="728" t="str">
        <f t="shared" si="14"/>
        <v>·</v>
      </c>
      <c r="C120" s="733" t="str">
        <f t="shared" si="15"/>
        <v/>
      </c>
      <c r="D120" s="733" t="str">
        <f t="shared" si="16"/>
        <v/>
      </c>
      <c r="E120" s="716" t="s">
        <v>1930</v>
      </c>
      <c r="F120" s="716" t="s">
        <v>1930</v>
      </c>
      <c r="G120" s="296" t="s">
        <v>1931</v>
      </c>
      <c r="H120" s="437" t="s">
        <v>4788</v>
      </c>
      <c r="I120" s="296" t="str">
        <f t="shared" si="13"/>
        <v>AQ_FEMME_MenoTraitAcup ; AQ_FEMME_MenoTraitAcup_N</v>
      </c>
      <c r="J120" s="296" t="s">
        <v>1837</v>
      </c>
      <c r="K120" s="298">
        <v>117</v>
      </c>
      <c r="L120" s="299">
        <v>33</v>
      </c>
      <c r="M120" s="734">
        <v>30</v>
      </c>
    </row>
    <row r="121" spans="1:13" x14ac:dyDescent="0.2">
      <c r="A121" s="1" t="s">
        <v>14</v>
      </c>
      <c r="B121" s="728" t="str">
        <f t="shared" si="14"/>
        <v>·</v>
      </c>
      <c r="C121" s="733" t="str">
        <f t="shared" si="15"/>
        <v/>
      </c>
      <c r="D121" s="733" t="str">
        <f t="shared" si="16"/>
        <v/>
      </c>
      <c r="E121" s="716" t="s">
        <v>2951</v>
      </c>
      <c r="F121" s="716" t="s">
        <v>4360</v>
      </c>
      <c r="G121" s="296" t="s">
        <v>2081</v>
      </c>
      <c r="H121" s="437" t="s">
        <v>4788</v>
      </c>
      <c r="I121" s="296" t="s">
        <v>4841</v>
      </c>
      <c r="J121" s="296" t="s">
        <v>1837</v>
      </c>
      <c r="K121" s="298">
        <v>118</v>
      </c>
      <c r="L121" s="299">
        <v>33</v>
      </c>
      <c r="M121" s="734">
        <v>30</v>
      </c>
    </row>
    <row r="122" spans="1:13" x14ac:dyDescent="0.2">
      <c r="A122" s="1"/>
      <c r="B122" s="728" t="str">
        <f t="shared" si="14"/>
        <v/>
      </c>
      <c r="C122" s="733" t="str">
        <f t="shared" si="15"/>
        <v/>
      </c>
      <c r="D122" s="733" t="str">
        <f t="shared" si="16"/>
        <v/>
      </c>
      <c r="E122" s="718" t="s">
        <v>1932</v>
      </c>
      <c r="F122" s="718" t="s">
        <v>4361</v>
      </c>
      <c r="G122" s="296" t="s">
        <v>2080</v>
      </c>
      <c r="H122" s="437" t="s">
        <v>4788</v>
      </c>
      <c r="I122" s="296" t="str">
        <f t="shared" si="13"/>
        <v>AQ_FEMME_MenoTraitNSP ; AQ_FEMME_MenoTraitNSP_N</v>
      </c>
      <c r="J122" s="296" t="s">
        <v>1837</v>
      </c>
      <c r="K122" s="298">
        <v>119</v>
      </c>
      <c r="L122" s="299">
        <v>33</v>
      </c>
      <c r="M122" s="734">
        <v>30</v>
      </c>
    </row>
    <row r="123" spans="1:13" x14ac:dyDescent="0.2">
      <c r="A123" s="1" t="s">
        <v>2912</v>
      </c>
      <c r="B123" s="728" t="str">
        <f t="shared" si="14"/>
        <v>#►</v>
      </c>
      <c r="C123" s="733" t="str">
        <f>IF(OR(C124="x",C128="x"),"x","")</f>
        <v/>
      </c>
      <c r="D123" s="733" t="str">
        <f>IF(OR(D124="x",D128="x"),"x","")</f>
        <v/>
      </c>
      <c r="E123" s="579" t="s">
        <v>1933</v>
      </c>
      <c r="F123" s="579" t="s">
        <v>4362</v>
      </c>
      <c r="G123" s="296"/>
      <c r="H123" s="297"/>
      <c r="I123" s="296" t="str">
        <f t="shared" si="13"/>
        <v/>
      </c>
      <c r="J123" s="304"/>
      <c r="K123" s="298">
        <v>120</v>
      </c>
      <c r="L123" s="299">
        <v>34</v>
      </c>
      <c r="M123" s="736">
        <v>31</v>
      </c>
    </row>
    <row r="124" spans="1:13" ht="22.5" x14ac:dyDescent="0.2">
      <c r="A124" s="1" t="s">
        <v>454</v>
      </c>
      <c r="B124" s="728" t="str">
        <f t="shared" si="14"/>
        <v>►</v>
      </c>
      <c r="C124" s="691"/>
      <c r="D124" s="691"/>
      <c r="E124" s="715" t="s">
        <v>4363</v>
      </c>
      <c r="F124" s="715" t="s">
        <v>4364</v>
      </c>
      <c r="G124" s="296"/>
      <c r="H124" s="297"/>
      <c r="I124" s="296" t="str">
        <f t="shared" si="13"/>
        <v/>
      </c>
      <c r="J124" s="304"/>
      <c r="K124" s="298">
        <v>121</v>
      </c>
      <c r="L124" s="299">
        <v>34</v>
      </c>
      <c r="M124" s="734">
        <v>31</v>
      </c>
    </row>
    <row r="125" spans="1:13" x14ac:dyDescent="0.2">
      <c r="A125" s="1" t="s">
        <v>14</v>
      </c>
      <c r="B125" s="728" t="s">
        <v>178</v>
      </c>
      <c r="C125" s="733" t="str">
        <f>IF($C$124="x","+","")</f>
        <v/>
      </c>
      <c r="D125" s="733" t="str">
        <f>IF($D$124="x","+","")</f>
        <v/>
      </c>
      <c r="E125" s="719" t="s">
        <v>4365</v>
      </c>
      <c r="F125" s="724" t="s">
        <v>2506</v>
      </c>
      <c r="G125" s="296" t="s">
        <v>4807</v>
      </c>
      <c r="H125" s="297"/>
      <c r="I125" s="296" t="str">
        <f t="shared" si="13"/>
        <v>AQ_FEMME_HormProd1 ; AQ_FEMME_HormProd2 ; AQ_FEMME_HormProd3</v>
      </c>
      <c r="J125" s="296" t="s">
        <v>1837</v>
      </c>
      <c r="K125" s="298">
        <v>122</v>
      </c>
      <c r="L125" s="299">
        <v>34</v>
      </c>
      <c r="M125" s="734">
        <v>31</v>
      </c>
    </row>
    <row r="126" spans="1:13" x14ac:dyDescent="0.2">
      <c r="A126" s="1" t="s">
        <v>14</v>
      </c>
      <c r="B126" s="728" t="s">
        <v>178</v>
      </c>
      <c r="C126" s="733" t="str">
        <f>IF($C$124="x","+","")</f>
        <v/>
      </c>
      <c r="D126" s="733" t="str">
        <f>IF($D$124="x","+","")</f>
        <v/>
      </c>
      <c r="E126" s="719" t="s">
        <v>4366</v>
      </c>
      <c r="F126" s="724" t="s">
        <v>2505</v>
      </c>
      <c r="G126" s="296" t="s">
        <v>4808</v>
      </c>
      <c r="H126" s="297"/>
      <c r="I126" s="296" t="str">
        <f t="shared" si="13"/>
        <v>AQ_FEMME_HormDose1 ; AQ_FEMME_HormDose2 ; AQ_FEMME_HormDose3</v>
      </c>
      <c r="J126" s="296" t="s">
        <v>1837</v>
      </c>
      <c r="K126" s="298">
        <v>123</v>
      </c>
      <c r="L126" s="299">
        <v>34</v>
      </c>
      <c r="M126" s="734">
        <v>31</v>
      </c>
    </row>
    <row r="127" spans="1:13" x14ac:dyDescent="0.2">
      <c r="A127" s="1" t="s">
        <v>14</v>
      </c>
      <c r="B127" s="728" t="s">
        <v>178</v>
      </c>
      <c r="C127" s="733" t="str">
        <f>IF($C$124="x","+","")</f>
        <v/>
      </c>
      <c r="D127" s="733" t="str">
        <f>IF($D$124="x","+","")</f>
        <v/>
      </c>
      <c r="E127" s="719" t="s">
        <v>4367</v>
      </c>
      <c r="F127" s="724" t="s">
        <v>2507</v>
      </c>
      <c r="G127" s="296" t="s">
        <v>4809</v>
      </c>
      <c r="H127" s="297"/>
      <c r="I127" s="296" t="str">
        <f t="shared" si="13"/>
        <v>AQ_FEMME_HormNbj1 ; AQ_FEMME_HormNbj2 ; AQ_FEMME_HormNbj3</v>
      </c>
      <c r="J127" s="296" t="s">
        <v>1837</v>
      </c>
      <c r="K127" s="298">
        <v>124</v>
      </c>
      <c r="L127" s="299">
        <v>34</v>
      </c>
      <c r="M127" s="734">
        <v>31</v>
      </c>
    </row>
    <row r="128" spans="1:13" ht="22.5" x14ac:dyDescent="0.2">
      <c r="A128" s="1" t="s">
        <v>2918</v>
      </c>
      <c r="B128" s="728" t="str">
        <f>IF(ISERROR(LOOKUP(A128,TABLE,SIGNE)),"",(LOOKUP(A128,TABLE,SIGNE)))</f>
        <v>►</v>
      </c>
      <c r="C128" s="691"/>
      <c r="D128" s="691"/>
      <c r="E128" s="715" t="s">
        <v>1934</v>
      </c>
      <c r="F128" s="715" t="s">
        <v>4368</v>
      </c>
      <c r="G128" s="296" t="s">
        <v>1935</v>
      </c>
      <c r="H128" s="297" t="s">
        <v>4788</v>
      </c>
      <c r="I128" s="296" t="str">
        <f t="shared" si="13"/>
        <v>AQ_FEMME_HormDepuis ; AQ_FEMME_HormDepuis_N</v>
      </c>
      <c r="J128" s="296" t="s">
        <v>1837</v>
      </c>
      <c r="K128" s="298">
        <v>125</v>
      </c>
      <c r="L128" s="299">
        <v>34</v>
      </c>
      <c r="M128" s="734">
        <v>31</v>
      </c>
    </row>
    <row r="129" spans="1:13" x14ac:dyDescent="0.2">
      <c r="A129" s="1" t="s">
        <v>14</v>
      </c>
      <c r="B129" s="728" t="s">
        <v>178</v>
      </c>
      <c r="C129" s="733" t="str">
        <f>IF($C$128="x","+","")</f>
        <v/>
      </c>
      <c r="D129" s="733" t="str">
        <f>IF($D$128="x","+","")</f>
        <v/>
      </c>
      <c r="E129" s="716" t="s">
        <v>2952</v>
      </c>
      <c r="F129" s="716" t="s">
        <v>4369</v>
      </c>
      <c r="G129" s="296" t="s">
        <v>1936</v>
      </c>
      <c r="H129" s="297" t="s">
        <v>4788</v>
      </c>
      <c r="I129" s="296" t="str">
        <f t="shared" si="13"/>
        <v>AQ_FEMME_DtTraitHorm ; AQ_FEMME_DtTraitHorm_N</v>
      </c>
      <c r="J129" s="296" t="s">
        <v>1837</v>
      </c>
      <c r="K129" s="298">
        <v>126</v>
      </c>
      <c r="L129" s="299">
        <v>34</v>
      </c>
      <c r="M129" s="734">
        <v>31</v>
      </c>
    </row>
    <row r="130" spans="1:13" x14ac:dyDescent="0.2">
      <c r="A130" s="1" t="s">
        <v>14</v>
      </c>
      <c r="B130" s="728" t="s">
        <v>178</v>
      </c>
      <c r="C130" s="733" t="str">
        <f>IF($C$128="x","+","")</f>
        <v/>
      </c>
      <c r="D130" s="733" t="str">
        <f>IF($D$128="x","+","")</f>
        <v/>
      </c>
      <c r="E130" s="716" t="s">
        <v>2953</v>
      </c>
      <c r="F130" s="716" t="s">
        <v>4370</v>
      </c>
      <c r="G130" s="296" t="s">
        <v>1937</v>
      </c>
      <c r="H130" s="297" t="s">
        <v>4788</v>
      </c>
      <c r="I130" s="296" t="str">
        <f t="shared" si="13"/>
        <v>AQ_FEMME_AnTraitHorm ; AQ_FEMME_AnTraitHorm_N</v>
      </c>
      <c r="J130" s="296" t="s">
        <v>1837</v>
      </c>
      <c r="K130" s="298">
        <v>127</v>
      </c>
      <c r="L130" s="299">
        <v>34</v>
      </c>
      <c r="M130" s="734">
        <v>31</v>
      </c>
    </row>
    <row r="131" spans="1:13" ht="22.5" x14ac:dyDescent="0.2">
      <c r="A131" s="1" t="s">
        <v>454</v>
      </c>
      <c r="B131" s="728" t="str">
        <f>IF(ISERROR(LOOKUP(A131,TABLE,SIGNE)),"",(LOOKUP(A131,TABLE,SIGNE)))</f>
        <v>►</v>
      </c>
      <c r="C131" s="691"/>
      <c r="D131" s="691"/>
      <c r="E131" s="579" t="s">
        <v>4371</v>
      </c>
      <c r="F131" s="579" t="s">
        <v>4372</v>
      </c>
      <c r="G131" s="296" t="s">
        <v>1938</v>
      </c>
      <c r="H131" s="297" t="s">
        <v>4788</v>
      </c>
      <c r="I131" s="296" t="str">
        <f t="shared" si="13"/>
        <v>AQ_FEMME_TraitAvant ; AQ_FEMME_TraitAvant_N</v>
      </c>
      <c r="J131" s="296" t="s">
        <v>1837</v>
      </c>
      <c r="K131" s="298">
        <v>128</v>
      </c>
      <c r="L131" s="299">
        <v>35</v>
      </c>
      <c r="M131" s="736">
        <v>32</v>
      </c>
    </row>
    <row r="132" spans="1:13" x14ac:dyDescent="0.2">
      <c r="A132" s="1" t="s">
        <v>17</v>
      </c>
      <c r="B132" s="728" t="s">
        <v>178</v>
      </c>
      <c r="C132" s="733" t="str">
        <f>IF($C$131="x","+","")</f>
        <v/>
      </c>
      <c r="D132" s="733" t="str">
        <f>IF($D$131="x","+","")</f>
        <v/>
      </c>
      <c r="E132" s="721" t="s">
        <v>1939</v>
      </c>
      <c r="F132" s="715" t="s">
        <v>4373</v>
      </c>
      <c r="G132" s="296" t="s">
        <v>2082</v>
      </c>
      <c r="H132" s="297" t="s">
        <v>4788</v>
      </c>
      <c r="I132" s="296" t="str">
        <f t="shared" si="13"/>
        <v>AQ_FEMME_TraitAvantDur ; AQ_FEMME_TraitAvantDur_N</v>
      </c>
      <c r="J132" s="296" t="s">
        <v>1837</v>
      </c>
      <c r="K132" s="298">
        <v>129</v>
      </c>
      <c r="L132" s="299">
        <v>35</v>
      </c>
      <c r="M132" s="734">
        <v>32</v>
      </c>
    </row>
    <row r="133" spans="1:13" x14ac:dyDescent="0.2">
      <c r="A133" s="1" t="s">
        <v>14</v>
      </c>
      <c r="B133" s="728" t="s">
        <v>288</v>
      </c>
      <c r="C133" s="733" t="str">
        <f>IF($C$131="x","+","")</f>
        <v/>
      </c>
      <c r="D133" s="733" t="str">
        <f>IF($D$131="x","+","")</f>
        <v/>
      </c>
      <c r="E133" s="716" t="s">
        <v>2954</v>
      </c>
      <c r="F133" s="716" t="s">
        <v>4374</v>
      </c>
      <c r="G133" s="296" t="s">
        <v>1940</v>
      </c>
      <c r="H133" s="297" t="s">
        <v>4788</v>
      </c>
      <c r="I133" s="296" t="str">
        <f t="shared" si="13"/>
        <v>AQ_FEMME_TraitAvantMois ; AQ_FEMME_TraitAvantMois_N</v>
      </c>
      <c r="J133" s="296" t="s">
        <v>1837</v>
      </c>
      <c r="K133" s="298">
        <v>130</v>
      </c>
      <c r="L133" s="299">
        <v>35</v>
      </c>
      <c r="M133" s="734">
        <v>32</v>
      </c>
    </row>
    <row r="134" spans="1:13" x14ac:dyDescent="0.2">
      <c r="A134" s="1" t="s">
        <v>14</v>
      </c>
      <c r="B134" s="728" t="s">
        <v>288</v>
      </c>
      <c r="C134" s="733" t="str">
        <f>IF($C$131="x","+","")</f>
        <v/>
      </c>
      <c r="D134" s="733" t="str">
        <f>IF($D$131="x","+","")</f>
        <v/>
      </c>
      <c r="E134" s="716" t="s">
        <v>2955</v>
      </c>
      <c r="F134" s="716" t="s">
        <v>4375</v>
      </c>
      <c r="G134" s="296" t="s">
        <v>1941</v>
      </c>
      <c r="H134" s="297" t="s">
        <v>4788</v>
      </c>
      <c r="I134" s="296" t="str">
        <f t="shared" ref="I134:I140" si="17">IF(G134&lt;&gt;"",IF(H134&lt;&gt;"",G134&amp;" ; "&amp;IFERROR(IF(SEARCH(" ; ",G134)&gt;0,SUBSTITUTE(G134," ; ","_N ; ")&amp;"_N"),IFERROR(IF(SEARCH(" ;",G134)&gt;0,SUBSTITUTE(G134," ;","_N  ; ")&amp;"_N"),IFERROR(IF(SEARCH(";",G134)&gt;0,SUBSTITUTE(G134,";","_N  ; ")&amp;"_N"),G134&amp;"_N"))),G134),"")</f>
        <v>AQ_FEMME_TraitAvantAn ; AQ_FEMME_TraitAvantAn_N</v>
      </c>
      <c r="J134" s="296" t="s">
        <v>1837</v>
      </c>
      <c r="K134" s="298">
        <v>131</v>
      </c>
      <c r="L134" s="299">
        <v>35</v>
      </c>
      <c r="M134" s="734">
        <v>32</v>
      </c>
    </row>
    <row r="135" spans="1:13" ht="31.5" x14ac:dyDescent="0.2">
      <c r="A135" s="312" t="s">
        <v>10</v>
      </c>
      <c r="B135" s="729" t="str">
        <f>IF(ISERROR(LOOKUP(A135,TABLE,SIGNE)),"",(LOOKUP(A135,TABLE,SIGNE)))</f>
        <v>◄►</v>
      </c>
      <c r="C135" s="541"/>
      <c r="D135" s="541"/>
      <c r="E135" s="418" t="s">
        <v>1942</v>
      </c>
      <c r="F135" s="418" t="s">
        <v>2026</v>
      </c>
      <c r="G135" s="418"/>
      <c r="H135" s="418"/>
      <c r="I135" s="433" t="str">
        <f t="shared" si="17"/>
        <v/>
      </c>
      <c r="J135" s="418"/>
      <c r="K135" s="418">
        <v>132</v>
      </c>
      <c r="L135" s="418"/>
      <c r="M135" s="418"/>
    </row>
    <row r="136" spans="1:13" ht="22.5" x14ac:dyDescent="0.2">
      <c r="A136" s="1" t="s">
        <v>454</v>
      </c>
      <c r="B136" s="728" t="str">
        <f>IF(ISERROR(LOOKUP(A136,TABLE,SIGNE)),"",(LOOKUP(A136,TABLE,SIGNE)))</f>
        <v>►</v>
      </c>
      <c r="C136" s="629"/>
      <c r="D136" s="629"/>
      <c r="E136" s="579" t="s">
        <v>4376</v>
      </c>
      <c r="F136" s="579" t="s">
        <v>4377</v>
      </c>
      <c r="G136" s="296" t="s">
        <v>1943</v>
      </c>
      <c r="H136" s="297" t="s">
        <v>4788</v>
      </c>
      <c r="I136" s="296" t="str">
        <f t="shared" si="17"/>
        <v>AQ_FEMME_TraitGyne ; AQ_FEMME_TraitGyne_N</v>
      </c>
      <c r="J136" s="296" t="s">
        <v>1837</v>
      </c>
      <c r="K136" s="298">
        <v>133</v>
      </c>
      <c r="L136" s="299">
        <v>36</v>
      </c>
      <c r="M136" s="736">
        <v>33</v>
      </c>
    </row>
    <row r="137" spans="1:13" ht="22.5" x14ac:dyDescent="0.2">
      <c r="A137" s="1" t="s">
        <v>17</v>
      </c>
      <c r="B137" s="728" t="s">
        <v>178</v>
      </c>
      <c r="C137" s="733" t="str">
        <f>IF($C$136="x","+","")</f>
        <v/>
      </c>
      <c r="D137" s="733" t="str">
        <f>IF($D$136="x","+","")</f>
        <v/>
      </c>
      <c r="E137" s="721" t="s">
        <v>1944</v>
      </c>
      <c r="F137" s="715" t="s">
        <v>4378</v>
      </c>
      <c r="G137" s="296"/>
      <c r="H137" s="297"/>
      <c r="I137" s="296" t="str">
        <f t="shared" si="17"/>
        <v/>
      </c>
      <c r="J137" s="304"/>
      <c r="K137" s="298">
        <v>134</v>
      </c>
      <c r="L137" s="299">
        <v>36</v>
      </c>
      <c r="M137" s="736">
        <v>33</v>
      </c>
    </row>
    <row r="138" spans="1:13" x14ac:dyDescent="0.2">
      <c r="A138" s="1" t="s">
        <v>14</v>
      </c>
      <c r="B138" s="728" t="s">
        <v>288</v>
      </c>
      <c r="C138" s="733" t="str">
        <f>IF($C$136="x","+","")</f>
        <v/>
      </c>
      <c r="D138" s="733" t="str">
        <f>IF($D$136="x","+","")</f>
        <v/>
      </c>
      <c r="E138" s="719" t="s">
        <v>4379</v>
      </c>
      <c r="F138" s="724" t="s">
        <v>2508</v>
      </c>
      <c r="G138" s="296" t="s">
        <v>4810</v>
      </c>
      <c r="H138" s="297"/>
      <c r="I138" s="296" t="str">
        <f t="shared" si="17"/>
        <v>AQ_FEMME_TGMedoc1 ; AQ_FEMME_TGMedoc2 ; AQ_FEMME_TGMedoc3</v>
      </c>
      <c r="J138" s="296" t="s">
        <v>1837</v>
      </c>
      <c r="K138" s="298">
        <v>135</v>
      </c>
      <c r="L138" s="299">
        <v>36</v>
      </c>
      <c r="M138" s="736">
        <v>33</v>
      </c>
    </row>
    <row r="139" spans="1:13" x14ac:dyDescent="0.2">
      <c r="A139" s="1" t="s">
        <v>14</v>
      </c>
      <c r="B139" s="728" t="s">
        <v>288</v>
      </c>
      <c r="C139" s="733" t="str">
        <f>IF($C$136="x","+","")</f>
        <v/>
      </c>
      <c r="D139" s="733" t="str">
        <f>IF($D$136="x","+","")</f>
        <v/>
      </c>
      <c r="E139" s="719" t="s">
        <v>4380</v>
      </c>
      <c r="F139" s="724" t="s">
        <v>2509</v>
      </c>
      <c r="G139" s="296" t="s">
        <v>4811</v>
      </c>
      <c r="H139" s="297" t="s">
        <v>4788</v>
      </c>
      <c r="I139" s="296" t="str">
        <f t="shared" si="17"/>
        <v>AQ_FEMME_TGDu1 ; AQ_FEMME_TGDu2 ; AQ_FEMME_TGDu3 ; AQ_FEMME_TGAu1 ; AQ_FEMME_TGAu2 ; AQ_FEMME_TGAu3 ; AQ_FEMME_TGDu1_N ; AQ_FEMME_TGDu2_N ; AQ_FEMME_TGDu3_N ; AQ_FEMME_TGAu1_N ; AQ_FEMME_TGAu2_N ; AQ_FEMME_TGAu3_N</v>
      </c>
      <c r="J139" s="296" t="s">
        <v>1837</v>
      </c>
      <c r="K139" s="298">
        <v>136</v>
      </c>
      <c r="L139" s="299">
        <v>36</v>
      </c>
      <c r="M139" s="736">
        <v>33</v>
      </c>
    </row>
    <row r="140" spans="1:13" x14ac:dyDescent="0.2">
      <c r="A140" s="1" t="s">
        <v>14</v>
      </c>
      <c r="B140" s="728" t="s">
        <v>288</v>
      </c>
      <c r="C140" s="733" t="str">
        <f>IF($C$136="x","+","")</f>
        <v/>
      </c>
      <c r="D140" s="733" t="str">
        <f>IF($D$136="x","+","")</f>
        <v/>
      </c>
      <c r="E140" s="719" t="s">
        <v>4381</v>
      </c>
      <c r="F140" s="724" t="s">
        <v>2510</v>
      </c>
      <c r="G140" s="296" t="s">
        <v>4812</v>
      </c>
      <c r="H140" s="297" t="s">
        <v>4788</v>
      </c>
      <c r="I140" s="296" t="str">
        <f t="shared" si="17"/>
        <v>AQ_FEMME_DtDebutTG1 ; AQ_FEMME_DtDebutTG2 ; AQ_FEMME_DtDebutTG3 ; AQ_FEMME_DtDebutTG1_N ; AQ_FEMME_DtDebutTG2_N ; AQ_FEMME_DtDebutTG3_N</v>
      </c>
      <c r="J140" s="296" t="s">
        <v>1837</v>
      </c>
      <c r="K140" s="298">
        <v>137</v>
      </c>
      <c r="L140" s="299">
        <v>36</v>
      </c>
      <c r="M140" s="736">
        <v>33</v>
      </c>
    </row>
  </sheetData>
  <sheetProtection algorithmName="SHA-512" hashValue="nnCppbdbKK71QvRazKqYjl5V5cCZ8Qg8YATvpT6wE6Acap7EcDDVz12Us00upmyJjFKpZH6pRrDrU1i18Zj7WA==" saltValue="FNBXrka/sd7yU34TqLtqrw==" spinCount="100000" sheet="1" objects="1" scenarios="1"/>
  <autoFilter ref="C1:D140" xr:uid="{FDA1F301-F1B9-4B12-8740-7EB3C7AC2C8C}">
    <filterColumn colId="0">
      <filters blank="1">
        <filter val="Insérer x _x000a_pour la sélection"/>
        <filter val="Sélectionnez les réponses, ci-dessous, une par une"/>
      </filters>
    </filterColumn>
  </autoFilter>
  <conditionalFormatting sqref="D1 D32 D52:D54 D61:D65 D100 D136 D20:D26 D110 D124 D83:D86 D35 D56:D59 D67 D69 D71 D73:D80 D95 D97 D103 D105 D114 D128 D131 D3:D10">
    <cfRule type="containsText" dxfId="767" priority="169" operator="containsText" text="x">
      <formula>NOT(ISERROR(SEARCH("x",D1)))</formula>
    </cfRule>
  </conditionalFormatting>
  <conditionalFormatting sqref="B6 B1:B2">
    <cfRule type="containsText" dxfId="766" priority="167" operator="containsText" text="x">
      <formula>NOT(ISERROR(SEARCH("x",B1)))</formula>
    </cfRule>
  </conditionalFormatting>
  <conditionalFormatting sqref="B31">
    <cfRule type="containsText" dxfId="765" priority="165" operator="containsText" text="x">
      <formula>NOT(ISERROR(SEARCH("x",B31)))</formula>
    </cfRule>
  </conditionalFormatting>
  <conditionalFormatting sqref="B51">
    <cfRule type="containsText" dxfId="764" priority="163" operator="containsText" text="x">
      <formula>NOT(ISERROR(SEARCH("x",B51)))</formula>
    </cfRule>
  </conditionalFormatting>
  <conditionalFormatting sqref="B60">
    <cfRule type="containsText" dxfId="763" priority="161" operator="containsText" text="x">
      <formula>NOT(ISERROR(SEARCH("x",B60)))</formula>
    </cfRule>
  </conditionalFormatting>
  <conditionalFormatting sqref="B82">
    <cfRule type="containsText" dxfId="762" priority="159" operator="containsText" text="x">
      <formula>NOT(ISERROR(SEARCH("x",B82)))</formula>
    </cfRule>
  </conditionalFormatting>
  <conditionalFormatting sqref="B99">
    <cfRule type="containsText" dxfId="761" priority="157" operator="containsText" text="x">
      <formula>NOT(ISERROR(SEARCH("x",B99)))</formula>
    </cfRule>
  </conditionalFormatting>
  <conditionalFormatting sqref="B109">
    <cfRule type="containsText" dxfId="760" priority="155" operator="containsText" text="x">
      <formula>NOT(ISERROR(SEARCH("x",B109)))</formula>
    </cfRule>
  </conditionalFormatting>
  <conditionalFormatting sqref="B135">
    <cfRule type="containsText" dxfId="759" priority="153" operator="containsText" text="x">
      <formula>NOT(ISERROR(SEARCH("x",B135)))</formula>
    </cfRule>
  </conditionalFormatting>
  <conditionalFormatting sqref="G3:I4 G6:I15 G17:I30 G32:I48 G52:I59 G61:I81 G83:I98 G100:I108 G136:I140 G110:I134 G50:I50 I49">
    <cfRule type="expression" dxfId="758" priority="357">
      <formula>AND($D3&lt;&gt;"",$G3="")</formula>
    </cfRule>
  </conditionalFormatting>
  <conditionalFormatting sqref="G4:H4 G6:H15 G17:H30 G32:H48 G52:H59 G61:H81 G83:H98 G100:H108 G110:H134 G136:H140 G50:H50">
    <cfRule type="expression" dxfId="757" priority="358">
      <formula>AND($D4&lt;&gt;"",$G4="")</formula>
    </cfRule>
  </conditionalFormatting>
  <conditionalFormatting sqref="C100 C136 C1 C52:C54 C61:C65 C110 C20:C26 C32 C131 C124 C128 C97 C35 C56:C59 C67 C69 C71 C73:C80 C83:C86 C95 C103 C105 C114 C3:C10">
    <cfRule type="containsText" dxfId="756" priority="151" operator="containsText" text="x">
      <formula>NOT(ISERROR(SEARCH("x",C1)))</formula>
    </cfRule>
  </conditionalFormatting>
  <conditionalFormatting sqref="G5:I15 G17:I48 G50:I5001 I49">
    <cfRule type="expression" dxfId="755" priority="149">
      <formula>AND($G5&lt;&gt;"",$I5="")</formula>
    </cfRule>
  </conditionalFormatting>
  <conditionalFormatting sqref="G5:G15 G17:G48 G50:G5001">
    <cfRule type="expression" dxfId="754" priority="148">
      <formula>AND($C5&lt;&gt;"",$G5="")</formula>
    </cfRule>
  </conditionalFormatting>
  <conditionalFormatting sqref="G16:I16">
    <cfRule type="expression" dxfId="753" priority="128">
      <formula>AND($D16&lt;&gt;"",$G16="")</formula>
    </cfRule>
  </conditionalFormatting>
  <conditionalFormatting sqref="G16:H16">
    <cfRule type="expression" dxfId="752" priority="129">
      <formula>AND($D16&lt;&gt;"",$G16="")</formula>
    </cfRule>
  </conditionalFormatting>
  <conditionalFormatting sqref="G16:I16">
    <cfRule type="expression" dxfId="751" priority="123">
      <formula>AND($G16&lt;&gt;"",$I16="")</formula>
    </cfRule>
  </conditionalFormatting>
  <conditionalFormatting sqref="G16">
    <cfRule type="expression" dxfId="750" priority="122">
      <formula>AND($C16&lt;&gt;"",$G16="")</formula>
    </cfRule>
  </conditionalFormatting>
  <conditionalFormatting sqref="I121">
    <cfRule type="expression" dxfId="749" priority="119">
      <formula>AND($D121&lt;&gt;"",$G121="")</formula>
    </cfRule>
  </conditionalFormatting>
  <conditionalFormatting sqref="I121">
    <cfRule type="expression" dxfId="748" priority="118">
      <formula>AND($C121&lt;&gt;"",$G121="")</formula>
    </cfRule>
  </conditionalFormatting>
  <conditionalFormatting sqref="G49:H49">
    <cfRule type="expression" dxfId="747" priority="116">
      <formula>AND($D49&lt;&gt;"",$G49="")</formula>
    </cfRule>
  </conditionalFormatting>
  <conditionalFormatting sqref="G49:H49">
    <cfRule type="expression" dxfId="746" priority="117">
      <formula>AND($D49&lt;&gt;"",$G49="")</formula>
    </cfRule>
  </conditionalFormatting>
  <conditionalFormatting sqref="G49:H49">
    <cfRule type="expression" dxfId="745" priority="111">
      <formula>AND($G49&lt;&gt;"",$I49="")</formula>
    </cfRule>
  </conditionalFormatting>
  <conditionalFormatting sqref="G49">
    <cfRule type="expression" dxfId="744" priority="110">
      <formula>AND($C49&lt;&gt;"",$G49="")</formula>
    </cfRule>
  </conditionalFormatting>
  <conditionalFormatting sqref="C11:D19">
    <cfRule type="containsText" dxfId="743" priority="83" operator="containsText" text="x">
      <formula>NOT(ISERROR(SEARCH("x",C11)))</formula>
    </cfRule>
  </conditionalFormatting>
  <conditionalFormatting sqref="C11:D19">
    <cfRule type="cellIs" dxfId="742" priority="81" operator="equal">
      <formula>"masquer"</formula>
    </cfRule>
  </conditionalFormatting>
  <conditionalFormatting sqref="C27:D30">
    <cfRule type="containsText" dxfId="741" priority="80" operator="containsText" text="x">
      <formula>NOT(ISERROR(SEARCH("x",C27)))</formula>
    </cfRule>
  </conditionalFormatting>
  <conditionalFormatting sqref="C27:D30">
    <cfRule type="cellIs" dxfId="740" priority="78" operator="equal">
      <formula>"masquer"</formula>
    </cfRule>
  </conditionalFormatting>
  <conditionalFormatting sqref="C33:D34">
    <cfRule type="containsText" dxfId="739" priority="77" operator="containsText" text="x">
      <formula>NOT(ISERROR(SEARCH("x",C33)))</formula>
    </cfRule>
  </conditionalFormatting>
  <conditionalFormatting sqref="C33:D34">
    <cfRule type="cellIs" dxfId="738" priority="75" operator="equal">
      <formula>"masquer"</formula>
    </cfRule>
  </conditionalFormatting>
  <conditionalFormatting sqref="C36:D50">
    <cfRule type="containsText" dxfId="737" priority="74" operator="containsText" text="x">
      <formula>NOT(ISERROR(SEARCH("x",C36)))</formula>
    </cfRule>
  </conditionalFormatting>
  <conditionalFormatting sqref="C36:D50">
    <cfRule type="cellIs" dxfId="736" priority="72" operator="equal">
      <formula>"masquer"</formula>
    </cfRule>
  </conditionalFormatting>
  <conditionalFormatting sqref="C55:D55">
    <cfRule type="containsText" dxfId="735" priority="71" operator="containsText" text="x">
      <formula>NOT(ISERROR(SEARCH("x",C55)))</formula>
    </cfRule>
  </conditionalFormatting>
  <conditionalFormatting sqref="C55:D55">
    <cfRule type="cellIs" dxfId="734" priority="69" operator="equal">
      <formula>"masquer"</formula>
    </cfRule>
  </conditionalFormatting>
  <conditionalFormatting sqref="C66:D66">
    <cfRule type="containsText" dxfId="733" priority="68" operator="containsText" text="x">
      <formula>NOT(ISERROR(SEARCH("x",C66)))</formula>
    </cfRule>
  </conditionalFormatting>
  <conditionalFormatting sqref="C66:D66">
    <cfRule type="cellIs" dxfId="732" priority="66" operator="equal">
      <formula>"masquer"</formula>
    </cfRule>
  </conditionalFormatting>
  <conditionalFormatting sqref="C68:D68">
    <cfRule type="containsText" dxfId="731" priority="65" operator="containsText" text="x">
      <formula>NOT(ISERROR(SEARCH("x",C68)))</formula>
    </cfRule>
  </conditionalFormatting>
  <conditionalFormatting sqref="C68:D68">
    <cfRule type="cellIs" dxfId="730" priority="63" operator="equal">
      <formula>"masquer"</formula>
    </cfRule>
  </conditionalFormatting>
  <conditionalFormatting sqref="C70:D70">
    <cfRule type="containsText" dxfId="729" priority="62" operator="containsText" text="x">
      <formula>NOT(ISERROR(SEARCH("x",C70)))</formula>
    </cfRule>
  </conditionalFormatting>
  <conditionalFormatting sqref="C70:D70">
    <cfRule type="cellIs" dxfId="728" priority="60" operator="equal">
      <formula>"masquer"</formula>
    </cfRule>
  </conditionalFormatting>
  <conditionalFormatting sqref="C72:D72">
    <cfRule type="containsText" dxfId="727" priority="59" operator="containsText" text="x">
      <formula>NOT(ISERROR(SEARCH("x",C72)))</formula>
    </cfRule>
  </conditionalFormatting>
  <conditionalFormatting sqref="C72:D72">
    <cfRule type="cellIs" dxfId="726" priority="57" operator="equal">
      <formula>"masquer"</formula>
    </cfRule>
  </conditionalFormatting>
  <conditionalFormatting sqref="C81:D81">
    <cfRule type="containsText" dxfId="725" priority="56" operator="containsText" text="x">
      <formula>NOT(ISERROR(SEARCH("x",C81)))</formula>
    </cfRule>
  </conditionalFormatting>
  <conditionalFormatting sqref="C81:D81">
    <cfRule type="cellIs" dxfId="724" priority="54" operator="equal">
      <formula>"masquer"</formula>
    </cfRule>
  </conditionalFormatting>
  <conditionalFormatting sqref="C87:D94">
    <cfRule type="containsText" dxfId="723" priority="45" operator="containsText" text="x">
      <formula>NOT(ISERROR(SEARCH("x",C87)))</formula>
    </cfRule>
  </conditionalFormatting>
  <conditionalFormatting sqref="C87:D94">
    <cfRule type="cellIs" dxfId="722" priority="43" operator="equal">
      <formula>"masquer"</formula>
    </cfRule>
  </conditionalFormatting>
  <conditionalFormatting sqref="C96:D96">
    <cfRule type="containsText" dxfId="721" priority="42" operator="containsText" text="x">
      <formula>NOT(ISERROR(SEARCH("x",C96)))</formula>
    </cfRule>
  </conditionalFormatting>
  <conditionalFormatting sqref="C96:D96">
    <cfRule type="cellIs" dxfId="720" priority="40" operator="equal">
      <formula>"masquer"</formula>
    </cfRule>
  </conditionalFormatting>
  <conditionalFormatting sqref="C98:D98">
    <cfRule type="containsText" dxfId="719" priority="39" operator="containsText" text="x">
      <formula>NOT(ISERROR(SEARCH("x",C98)))</formula>
    </cfRule>
  </conditionalFormatting>
  <conditionalFormatting sqref="C98:D98">
    <cfRule type="cellIs" dxfId="718" priority="37" operator="equal">
      <formula>"masquer"</formula>
    </cfRule>
  </conditionalFormatting>
  <conditionalFormatting sqref="C101:D102">
    <cfRule type="containsText" dxfId="717" priority="36" operator="containsText" text="x">
      <formula>NOT(ISERROR(SEARCH("x",C101)))</formula>
    </cfRule>
  </conditionalFormatting>
  <conditionalFormatting sqref="C101:D102">
    <cfRule type="cellIs" dxfId="716" priority="34" operator="equal">
      <formula>"masquer"</formula>
    </cfRule>
  </conditionalFormatting>
  <conditionalFormatting sqref="C104:D104">
    <cfRule type="containsText" dxfId="715" priority="33" operator="containsText" text="x">
      <formula>NOT(ISERROR(SEARCH("x",C104)))</formula>
    </cfRule>
  </conditionalFormatting>
  <conditionalFormatting sqref="C104:D104">
    <cfRule type="cellIs" dxfId="714" priority="31" operator="equal">
      <formula>"masquer"</formula>
    </cfRule>
  </conditionalFormatting>
  <conditionalFormatting sqref="C106:D108">
    <cfRule type="containsText" dxfId="713" priority="30" operator="containsText" text="x">
      <formula>NOT(ISERROR(SEARCH("x",C106)))</formula>
    </cfRule>
  </conditionalFormatting>
  <conditionalFormatting sqref="C106:D108">
    <cfRule type="cellIs" dxfId="712" priority="28" operator="equal">
      <formula>"masquer"</formula>
    </cfRule>
  </conditionalFormatting>
  <conditionalFormatting sqref="C111:D113">
    <cfRule type="containsText" dxfId="711" priority="27" operator="containsText" text="x">
      <formula>NOT(ISERROR(SEARCH("x",C111)))</formula>
    </cfRule>
  </conditionalFormatting>
  <conditionalFormatting sqref="C111:D113">
    <cfRule type="cellIs" dxfId="710" priority="25" operator="equal">
      <formula>"masquer"</formula>
    </cfRule>
  </conditionalFormatting>
  <conditionalFormatting sqref="C115:D122">
    <cfRule type="containsText" dxfId="709" priority="24" operator="containsText" text="x">
      <formula>NOT(ISERROR(SEARCH("x",C115)))</formula>
    </cfRule>
  </conditionalFormatting>
  <conditionalFormatting sqref="C115:D122">
    <cfRule type="cellIs" dxfId="708" priority="22" operator="equal">
      <formula>"masquer"</formula>
    </cfRule>
  </conditionalFormatting>
  <conditionalFormatting sqref="C123:D123">
    <cfRule type="containsText" dxfId="707" priority="21" operator="containsText" text="x">
      <formula>NOT(ISERROR(SEARCH("x",C123)))</formula>
    </cfRule>
  </conditionalFormatting>
  <conditionalFormatting sqref="C123:D123">
    <cfRule type="cellIs" dxfId="706" priority="19" operator="equal">
      <formula>"masquer"</formula>
    </cfRule>
  </conditionalFormatting>
  <conditionalFormatting sqref="C125:D127">
    <cfRule type="containsText" dxfId="705" priority="18" operator="containsText" text="x">
      <formula>NOT(ISERROR(SEARCH("x",C125)))</formula>
    </cfRule>
  </conditionalFormatting>
  <conditionalFormatting sqref="C125:D127">
    <cfRule type="cellIs" dxfId="704" priority="16" operator="equal">
      <formula>"masquer"</formula>
    </cfRule>
  </conditionalFormatting>
  <conditionalFormatting sqref="C129:D130">
    <cfRule type="containsText" dxfId="703" priority="15" operator="containsText" text="x">
      <formula>NOT(ISERROR(SEARCH("x",C129)))</formula>
    </cfRule>
  </conditionalFormatting>
  <conditionalFormatting sqref="C129:D130">
    <cfRule type="cellIs" dxfId="702" priority="13" operator="equal">
      <formula>"masquer"</formula>
    </cfRule>
  </conditionalFormatting>
  <conditionalFormatting sqref="C132:D134">
    <cfRule type="containsText" dxfId="701" priority="12" operator="containsText" text="x">
      <formula>NOT(ISERROR(SEARCH("x",C132)))</formula>
    </cfRule>
  </conditionalFormatting>
  <conditionalFormatting sqref="C132:D134">
    <cfRule type="cellIs" dxfId="700" priority="10" operator="equal">
      <formula>"masquer"</formula>
    </cfRule>
  </conditionalFormatting>
  <conditionalFormatting sqref="C137:D140">
    <cfRule type="containsText" dxfId="699" priority="9" operator="containsText" text="x">
      <formula>NOT(ISERROR(SEARCH("x",C137)))</formula>
    </cfRule>
  </conditionalFormatting>
  <conditionalFormatting sqref="C137:D140">
    <cfRule type="cellIs" dxfId="698" priority="7" operator="equal">
      <formula>"masquer"</formula>
    </cfRule>
  </conditionalFormatting>
  <conditionalFormatting sqref="C2:D2">
    <cfRule type="cellIs" dxfId="697" priority="1" operator="equal">
      <formula>"x"</formula>
    </cfRule>
    <cfRule type="cellIs" dxfId="696" priority="2" operator="equal">
      <formula>"z"</formula>
    </cfRule>
    <cfRule type="cellIs" dxfId="695" priority="3" operator="equal">
      <formula>"masquer"</formula>
    </cfRule>
  </conditionalFormatting>
  <dataValidations count="1">
    <dataValidation type="list" allowBlank="1" showInputMessage="1" showErrorMessage="1" sqref="A95:A96 A99:A140 A1:A86" xr:uid="{00000000-0002-0000-0600-000000000000}">
      <formula1>ABREVIATION</formula1>
    </dataValidation>
  </dataValidations>
  <pageMargins left="0.7" right="0.7" top="0.75" bottom="0.75" header="0.3" footer="0.3"/>
  <pageSetup paperSize="9" scale="89" fitToHeight="0" orientation="portrait" r:id="rId1"/>
  <ignoredErrors>
    <ignoredError sqref="C11:C14 C27:C30 C33:C34 C50 C89 C101:C102 C104 C106:C108 C132:C134 C137:C140 C91:C92 C98 C17:C19 C36:C48" unlockedFormula="1"/>
  </ignoredErrors>
  <extLst>
    <ext xmlns:x14="http://schemas.microsoft.com/office/spreadsheetml/2009/9/main" uri="{78C0D931-6437-407d-A8EE-F0AAD7539E65}">
      <x14:conditionalFormattings>
        <x14:conditionalFormatting xmlns:xm="http://schemas.microsoft.com/office/excel/2006/main">
          <x14:cfRule type="containsText" priority="168" operator="containsText" id="{2F7FA71E-BFAB-4E82-82BA-4CDD9E10F6E1}">
            <xm:f>NOT(ISERROR(SEARCH("+",D1)))</xm:f>
            <xm:f>"+"</xm:f>
            <x14:dxf>
              <font>
                <color auto="1"/>
              </font>
              <fill>
                <patternFill patternType="lightUp">
                  <fgColor theme="9" tint="-0.24994659260841701"/>
                  <bgColor auto="1"/>
                </patternFill>
              </fill>
            </x14:dxf>
          </x14:cfRule>
          <xm:sqref>D1 D32 D52:D54 D61:D65 D100 D136 D20:D26 D110 D124 D83:D86 D35 D56:D59 D67 D69 D71 D73:D80 D95 D97 D103 D105 D114 D128 D131 D3:D10</xm:sqref>
        </x14:conditionalFormatting>
        <x14:conditionalFormatting xmlns:xm="http://schemas.microsoft.com/office/excel/2006/main">
          <x14:cfRule type="containsText" priority="166" operator="containsText" id="{77D46C50-25FB-4DBE-B5DC-FEAB1777AD2E}">
            <xm:f>NOT(ISERROR(SEARCH("+",B1)))</xm:f>
            <xm:f>"+"</xm:f>
            <x14:dxf>
              <font>
                <color auto="1"/>
              </font>
              <fill>
                <patternFill>
                  <bgColor theme="9"/>
                </patternFill>
              </fill>
            </x14:dxf>
          </x14:cfRule>
          <xm:sqref>B6 B1:B2</xm:sqref>
        </x14:conditionalFormatting>
        <x14:conditionalFormatting xmlns:xm="http://schemas.microsoft.com/office/excel/2006/main">
          <x14:cfRule type="containsText" priority="164" operator="containsText" id="{C37B64BC-B208-498C-B6BB-CDD86E1B535C}">
            <xm:f>NOT(ISERROR(SEARCH("+",B31)))</xm:f>
            <xm:f>"+"</xm:f>
            <x14:dxf>
              <font>
                <color auto="1"/>
              </font>
              <fill>
                <patternFill>
                  <bgColor theme="9"/>
                </patternFill>
              </fill>
            </x14:dxf>
          </x14:cfRule>
          <xm:sqref>B31</xm:sqref>
        </x14:conditionalFormatting>
        <x14:conditionalFormatting xmlns:xm="http://schemas.microsoft.com/office/excel/2006/main">
          <x14:cfRule type="containsText" priority="162" operator="containsText" id="{FD501A37-ADF6-4EBB-B00C-11506318962B}">
            <xm:f>NOT(ISERROR(SEARCH("+",B51)))</xm:f>
            <xm:f>"+"</xm:f>
            <x14:dxf>
              <font>
                <color auto="1"/>
              </font>
              <fill>
                <patternFill>
                  <bgColor theme="9"/>
                </patternFill>
              </fill>
            </x14:dxf>
          </x14:cfRule>
          <xm:sqref>B51</xm:sqref>
        </x14:conditionalFormatting>
        <x14:conditionalFormatting xmlns:xm="http://schemas.microsoft.com/office/excel/2006/main">
          <x14:cfRule type="containsText" priority="160" operator="containsText" id="{92C12836-5A0C-4798-87FD-691538D6EF72}">
            <xm:f>NOT(ISERROR(SEARCH("+",B60)))</xm:f>
            <xm:f>"+"</xm:f>
            <x14:dxf>
              <font>
                <color auto="1"/>
              </font>
              <fill>
                <patternFill>
                  <bgColor theme="9"/>
                </patternFill>
              </fill>
            </x14:dxf>
          </x14:cfRule>
          <xm:sqref>B60</xm:sqref>
        </x14:conditionalFormatting>
        <x14:conditionalFormatting xmlns:xm="http://schemas.microsoft.com/office/excel/2006/main">
          <x14:cfRule type="containsText" priority="158" operator="containsText" id="{14F31191-511E-4BC0-9106-7B839A89B785}">
            <xm:f>NOT(ISERROR(SEARCH("+",B82)))</xm:f>
            <xm:f>"+"</xm:f>
            <x14:dxf>
              <font>
                <color auto="1"/>
              </font>
              <fill>
                <patternFill>
                  <bgColor theme="9"/>
                </patternFill>
              </fill>
            </x14:dxf>
          </x14:cfRule>
          <xm:sqref>B82</xm:sqref>
        </x14:conditionalFormatting>
        <x14:conditionalFormatting xmlns:xm="http://schemas.microsoft.com/office/excel/2006/main">
          <x14:cfRule type="containsText" priority="156" operator="containsText" id="{C09009F6-6A18-4CB7-BB9A-F82F0E0F299D}">
            <xm:f>NOT(ISERROR(SEARCH("+",B99)))</xm:f>
            <xm:f>"+"</xm:f>
            <x14:dxf>
              <font>
                <color auto="1"/>
              </font>
              <fill>
                <patternFill>
                  <bgColor theme="9"/>
                </patternFill>
              </fill>
            </x14:dxf>
          </x14:cfRule>
          <xm:sqref>B99</xm:sqref>
        </x14:conditionalFormatting>
        <x14:conditionalFormatting xmlns:xm="http://schemas.microsoft.com/office/excel/2006/main">
          <x14:cfRule type="containsText" priority="154" operator="containsText" id="{07741FC7-617C-4DFC-84E2-B0247956DEB1}">
            <xm:f>NOT(ISERROR(SEARCH("+",B109)))</xm:f>
            <xm:f>"+"</xm:f>
            <x14:dxf>
              <font>
                <color auto="1"/>
              </font>
              <fill>
                <patternFill>
                  <bgColor theme="9"/>
                </patternFill>
              </fill>
            </x14:dxf>
          </x14:cfRule>
          <xm:sqref>B109</xm:sqref>
        </x14:conditionalFormatting>
        <x14:conditionalFormatting xmlns:xm="http://schemas.microsoft.com/office/excel/2006/main">
          <x14:cfRule type="containsText" priority="152" operator="containsText" id="{BFBDD65B-B8F2-49F4-A8DC-695228693B3D}">
            <xm:f>NOT(ISERROR(SEARCH("+",B135)))</xm:f>
            <xm:f>"+"</xm:f>
            <x14:dxf>
              <font>
                <color auto="1"/>
              </font>
              <fill>
                <patternFill>
                  <bgColor theme="9"/>
                </patternFill>
              </fill>
            </x14:dxf>
          </x14:cfRule>
          <xm:sqref>B135</xm:sqref>
        </x14:conditionalFormatting>
        <x14:conditionalFormatting xmlns:xm="http://schemas.microsoft.com/office/excel/2006/main">
          <x14:cfRule type="containsText" priority="150" operator="containsText" id="{6F69741A-1EC7-468A-84BB-1AFC0B6766FF}">
            <xm:f>NOT(ISERROR(SEARCH("+",C1)))</xm:f>
            <xm:f>"+"</xm:f>
            <x14:dxf>
              <font>
                <color auto="1"/>
              </font>
              <fill>
                <patternFill patternType="lightUp">
                  <fgColor theme="9" tint="-0.24994659260841701"/>
                  <bgColor auto="1"/>
                </patternFill>
              </fill>
            </x14:dxf>
          </x14:cfRule>
          <xm:sqref>C100 C136 C1 C52:C54 C61:C65 C110 C20:C26 C32 C131 C124 C128 C97 C35 C56:C59 C67 C69 C71 C73:C80 C83:C86 C95 C103 C105 C114 C3:C10</xm:sqref>
        </x14:conditionalFormatting>
        <x14:conditionalFormatting xmlns:xm="http://schemas.microsoft.com/office/excel/2006/main">
          <x14:cfRule type="containsText" priority="82" operator="containsText" id="{1E5DC4CA-BA91-4487-A7E9-D2674113145A}">
            <xm:f>NOT(ISERROR(SEARCH("+",C11)))</xm:f>
            <xm:f>"+"</xm:f>
            <x14:dxf>
              <fill>
                <patternFill patternType="lightDown">
                  <fgColor theme="9"/>
                </patternFill>
              </fill>
            </x14:dxf>
          </x14:cfRule>
          <xm:sqref>C11:D19</xm:sqref>
        </x14:conditionalFormatting>
        <x14:conditionalFormatting xmlns:xm="http://schemas.microsoft.com/office/excel/2006/main">
          <x14:cfRule type="containsText" priority="79" operator="containsText" id="{0D516DDE-D4A8-4788-8CAA-7A8BE071D23B}">
            <xm:f>NOT(ISERROR(SEARCH("+",C27)))</xm:f>
            <xm:f>"+"</xm:f>
            <x14:dxf>
              <fill>
                <patternFill patternType="lightDown">
                  <fgColor theme="9"/>
                </patternFill>
              </fill>
            </x14:dxf>
          </x14:cfRule>
          <xm:sqref>C27:D30</xm:sqref>
        </x14:conditionalFormatting>
        <x14:conditionalFormatting xmlns:xm="http://schemas.microsoft.com/office/excel/2006/main">
          <x14:cfRule type="containsText" priority="76" operator="containsText" id="{F367C650-B4E9-40C7-8931-CAF70751D868}">
            <xm:f>NOT(ISERROR(SEARCH("+",C33)))</xm:f>
            <xm:f>"+"</xm:f>
            <x14:dxf>
              <fill>
                <patternFill patternType="lightDown">
                  <fgColor theme="9"/>
                </patternFill>
              </fill>
            </x14:dxf>
          </x14:cfRule>
          <xm:sqref>C33:D34</xm:sqref>
        </x14:conditionalFormatting>
        <x14:conditionalFormatting xmlns:xm="http://schemas.microsoft.com/office/excel/2006/main">
          <x14:cfRule type="containsText" priority="73" operator="containsText" id="{662DCF8B-09AA-474C-BE0E-981009BA1E85}">
            <xm:f>NOT(ISERROR(SEARCH("+",C36)))</xm:f>
            <xm:f>"+"</xm:f>
            <x14:dxf>
              <fill>
                <patternFill patternType="lightDown">
                  <fgColor theme="9"/>
                </patternFill>
              </fill>
            </x14:dxf>
          </x14:cfRule>
          <xm:sqref>C36:D50</xm:sqref>
        </x14:conditionalFormatting>
        <x14:conditionalFormatting xmlns:xm="http://schemas.microsoft.com/office/excel/2006/main">
          <x14:cfRule type="containsText" priority="70" operator="containsText" id="{CF41E994-9E38-4588-9B05-A6716A3C6FE0}">
            <xm:f>NOT(ISERROR(SEARCH("+",C55)))</xm:f>
            <xm:f>"+"</xm:f>
            <x14:dxf>
              <fill>
                <patternFill patternType="lightDown">
                  <fgColor theme="9"/>
                </patternFill>
              </fill>
            </x14:dxf>
          </x14:cfRule>
          <xm:sqref>C55:D55</xm:sqref>
        </x14:conditionalFormatting>
        <x14:conditionalFormatting xmlns:xm="http://schemas.microsoft.com/office/excel/2006/main">
          <x14:cfRule type="containsText" priority="67" operator="containsText" id="{B70BD6A5-5DB4-49A3-8F92-2AC451BB9C39}">
            <xm:f>NOT(ISERROR(SEARCH("+",C66)))</xm:f>
            <xm:f>"+"</xm:f>
            <x14:dxf>
              <fill>
                <patternFill patternType="lightDown">
                  <fgColor theme="9"/>
                </patternFill>
              </fill>
            </x14:dxf>
          </x14:cfRule>
          <xm:sqref>C66:D66</xm:sqref>
        </x14:conditionalFormatting>
        <x14:conditionalFormatting xmlns:xm="http://schemas.microsoft.com/office/excel/2006/main">
          <x14:cfRule type="containsText" priority="64" operator="containsText" id="{0563280E-9544-4F93-AEE4-1998B1A9384D}">
            <xm:f>NOT(ISERROR(SEARCH("+",C68)))</xm:f>
            <xm:f>"+"</xm:f>
            <x14:dxf>
              <fill>
                <patternFill patternType="lightDown">
                  <fgColor theme="9"/>
                </patternFill>
              </fill>
            </x14:dxf>
          </x14:cfRule>
          <xm:sqref>C68:D68</xm:sqref>
        </x14:conditionalFormatting>
        <x14:conditionalFormatting xmlns:xm="http://schemas.microsoft.com/office/excel/2006/main">
          <x14:cfRule type="containsText" priority="61" operator="containsText" id="{6A008F10-EADC-49AB-83C4-BCCF6E4B5BA9}">
            <xm:f>NOT(ISERROR(SEARCH("+",C70)))</xm:f>
            <xm:f>"+"</xm:f>
            <x14:dxf>
              <fill>
                <patternFill patternType="lightDown">
                  <fgColor theme="9"/>
                </patternFill>
              </fill>
            </x14:dxf>
          </x14:cfRule>
          <xm:sqref>C70:D70</xm:sqref>
        </x14:conditionalFormatting>
        <x14:conditionalFormatting xmlns:xm="http://schemas.microsoft.com/office/excel/2006/main">
          <x14:cfRule type="containsText" priority="58" operator="containsText" id="{291D9812-8BCA-4FA0-A3C2-0D137C85978A}">
            <xm:f>NOT(ISERROR(SEARCH("+",C72)))</xm:f>
            <xm:f>"+"</xm:f>
            <x14:dxf>
              <fill>
                <patternFill patternType="lightDown">
                  <fgColor theme="9"/>
                </patternFill>
              </fill>
            </x14:dxf>
          </x14:cfRule>
          <xm:sqref>C72:D72</xm:sqref>
        </x14:conditionalFormatting>
        <x14:conditionalFormatting xmlns:xm="http://schemas.microsoft.com/office/excel/2006/main">
          <x14:cfRule type="containsText" priority="55" operator="containsText" id="{EEE9CE1A-A2F8-463E-A3F7-535BA067B991}">
            <xm:f>NOT(ISERROR(SEARCH("+",C81)))</xm:f>
            <xm:f>"+"</xm:f>
            <x14:dxf>
              <fill>
                <patternFill patternType="lightDown">
                  <fgColor theme="9"/>
                </patternFill>
              </fill>
            </x14:dxf>
          </x14:cfRule>
          <xm:sqref>C81:D81</xm:sqref>
        </x14:conditionalFormatting>
        <x14:conditionalFormatting xmlns:xm="http://schemas.microsoft.com/office/excel/2006/main">
          <x14:cfRule type="containsText" priority="44" operator="containsText" id="{A6F9D3DE-08F0-475D-8E72-092A9664C99B}">
            <xm:f>NOT(ISERROR(SEARCH("+",C87)))</xm:f>
            <xm:f>"+"</xm:f>
            <x14:dxf>
              <fill>
                <patternFill patternType="lightDown">
                  <fgColor theme="9"/>
                </patternFill>
              </fill>
            </x14:dxf>
          </x14:cfRule>
          <xm:sqref>C87:D94</xm:sqref>
        </x14:conditionalFormatting>
        <x14:conditionalFormatting xmlns:xm="http://schemas.microsoft.com/office/excel/2006/main">
          <x14:cfRule type="containsText" priority="41" operator="containsText" id="{5D9AD722-8ABF-40DD-AA34-AE63C2BE4DA4}">
            <xm:f>NOT(ISERROR(SEARCH("+",C96)))</xm:f>
            <xm:f>"+"</xm:f>
            <x14:dxf>
              <fill>
                <patternFill patternType="lightDown">
                  <fgColor theme="9"/>
                </patternFill>
              </fill>
            </x14:dxf>
          </x14:cfRule>
          <xm:sqref>C96:D96</xm:sqref>
        </x14:conditionalFormatting>
        <x14:conditionalFormatting xmlns:xm="http://schemas.microsoft.com/office/excel/2006/main">
          <x14:cfRule type="containsText" priority="38" operator="containsText" id="{15F18A44-C42C-440A-96B6-0775A1151A8E}">
            <xm:f>NOT(ISERROR(SEARCH("+",C98)))</xm:f>
            <xm:f>"+"</xm:f>
            <x14:dxf>
              <fill>
                <patternFill patternType="lightDown">
                  <fgColor theme="9"/>
                </patternFill>
              </fill>
            </x14:dxf>
          </x14:cfRule>
          <xm:sqref>C98:D98</xm:sqref>
        </x14:conditionalFormatting>
        <x14:conditionalFormatting xmlns:xm="http://schemas.microsoft.com/office/excel/2006/main">
          <x14:cfRule type="containsText" priority="35" operator="containsText" id="{3A5DBAF8-1931-451B-BECB-389D60850C29}">
            <xm:f>NOT(ISERROR(SEARCH("+",C101)))</xm:f>
            <xm:f>"+"</xm:f>
            <x14:dxf>
              <fill>
                <patternFill patternType="lightDown">
                  <fgColor theme="9"/>
                </patternFill>
              </fill>
            </x14:dxf>
          </x14:cfRule>
          <xm:sqref>C101:D102</xm:sqref>
        </x14:conditionalFormatting>
        <x14:conditionalFormatting xmlns:xm="http://schemas.microsoft.com/office/excel/2006/main">
          <x14:cfRule type="containsText" priority="32" operator="containsText" id="{298767A2-212D-4F1A-A98F-FC60B55E962B}">
            <xm:f>NOT(ISERROR(SEARCH("+",C104)))</xm:f>
            <xm:f>"+"</xm:f>
            <x14:dxf>
              <fill>
                <patternFill patternType="lightDown">
                  <fgColor theme="9"/>
                </patternFill>
              </fill>
            </x14:dxf>
          </x14:cfRule>
          <xm:sqref>C104:D104</xm:sqref>
        </x14:conditionalFormatting>
        <x14:conditionalFormatting xmlns:xm="http://schemas.microsoft.com/office/excel/2006/main">
          <x14:cfRule type="containsText" priority="29" operator="containsText" id="{EAE18EE9-00ED-43F2-A4EE-295B0129BD3D}">
            <xm:f>NOT(ISERROR(SEARCH("+",C106)))</xm:f>
            <xm:f>"+"</xm:f>
            <x14:dxf>
              <fill>
                <patternFill patternType="lightDown">
                  <fgColor theme="9"/>
                </patternFill>
              </fill>
            </x14:dxf>
          </x14:cfRule>
          <xm:sqref>C106:D108</xm:sqref>
        </x14:conditionalFormatting>
        <x14:conditionalFormatting xmlns:xm="http://schemas.microsoft.com/office/excel/2006/main">
          <x14:cfRule type="containsText" priority="26" operator="containsText" id="{1407F246-EF28-4B78-90C6-F6FA2E7F0878}">
            <xm:f>NOT(ISERROR(SEARCH("+",C111)))</xm:f>
            <xm:f>"+"</xm:f>
            <x14:dxf>
              <fill>
                <patternFill patternType="lightDown">
                  <fgColor theme="9"/>
                </patternFill>
              </fill>
            </x14:dxf>
          </x14:cfRule>
          <xm:sqref>C111:D113</xm:sqref>
        </x14:conditionalFormatting>
        <x14:conditionalFormatting xmlns:xm="http://schemas.microsoft.com/office/excel/2006/main">
          <x14:cfRule type="containsText" priority="23" operator="containsText" id="{5DED643A-300A-44B5-B0FD-6D04F0B12DDB}">
            <xm:f>NOT(ISERROR(SEARCH("+",C115)))</xm:f>
            <xm:f>"+"</xm:f>
            <x14:dxf>
              <fill>
                <patternFill patternType="lightDown">
                  <fgColor theme="9"/>
                </patternFill>
              </fill>
            </x14:dxf>
          </x14:cfRule>
          <xm:sqref>C115:D122</xm:sqref>
        </x14:conditionalFormatting>
        <x14:conditionalFormatting xmlns:xm="http://schemas.microsoft.com/office/excel/2006/main">
          <x14:cfRule type="containsText" priority="20" operator="containsText" id="{CFD7C06A-6D67-451F-840B-33E2EF11ED50}">
            <xm:f>NOT(ISERROR(SEARCH("+",C123)))</xm:f>
            <xm:f>"+"</xm:f>
            <x14:dxf>
              <fill>
                <patternFill patternType="lightDown">
                  <fgColor theme="9"/>
                </patternFill>
              </fill>
            </x14:dxf>
          </x14:cfRule>
          <xm:sqref>C123:D123</xm:sqref>
        </x14:conditionalFormatting>
        <x14:conditionalFormatting xmlns:xm="http://schemas.microsoft.com/office/excel/2006/main">
          <x14:cfRule type="containsText" priority="17" operator="containsText" id="{E71943E4-4A8B-4DF4-A89E-F39F63D0B715}">
            <xm:f>NOT(ISERROR(SEARCH("+",C125)))</xm:f>
            <xm:f>"+"</xm:f>
            <x14:dxf>
              <fill>
                <patternFill patternType="lightDown">
                  <fgColor theme="9"/>
                </patternFill>
              </fill>
            </x14:dxf>
          </x14:cfRule>
          <xm:sqref>C125:D127</xm:sqref>
        </x14:conditionalFormatting>
        <x14:conditionalFormatting xmlns:xm="http://schemas.microsoft.com/office/excel/2006/main">
          <x14:cfRule type="containsText" priority="14" operator="containsText" id="{FEE147BE-2298-4E41-97FC-DB53F8355899}">
            <xm:f>NOT(ISERROR(SEARCH("+",C129)))</xm:f>
            <xm:f>"+"</xm:f>
            <x14:dxf>
              <fill>
                <patternFill patternType="lightDown">
                  <fgColor theme="9"/>
                </patternFill>
              </fill>
            </x14:dxf>
          </x14:cfRule>
          <xm:sqref>C129:D130</xm:sqref>
        </x14:conditionalFormatting>
        <x14:conditionalFormatting xmlns:xm="http://schemas.microsoft.com/office/excel/2006/main">
          <x14:cfRule type="containsText" priority="11" operator="containsText" id="{B8AF6FAC-39D0-4C5C-A44A-B09382635DC7}">
            <xm:f>NOT(ISERROR(SEARCH("+",C132)))</xm:f>
            <xm:f>"+"</xm:f>
            <x14:dxf>
              <fill>
                <patternFill patternType="lightDown">
                  <fgColor theme="9"/>
                </patternFill>
              </fill>
            </x14:dxf>
          </x14:cfRule>
          <xm:sqref>C132:D134</xm:sqref>
        </x14:conditionalFormatting>
        <x14:conditionalFormatting xmlns:xm="http://schemas.microsoft.com/office/excel/2006/main">
          <x14:cfRule type="containsText" priority="8" operator="containsText" id="{9848E052-7B44-4AFA-A46D-476584F087E1}">
            <xm:f>NOT(ISERROR(SEARCH("+",C137)))</xm:f>
            <xm:f>"+"</xm:f>
            <x14:dxf>
              <fill>
                <patternFill patternType="lightDown">
                  <fgColor theme="9"/>
                </patternFill>
              </fill>
            </x14:dxf>
          </x14:cfRule>
          <xm:sqref>C137:D140</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Feuil6" filterMode="1">
    <tabColor rgb="FFADAA3E"/>
    <pageSetUpPr fitToPage="1"/>
  </sheetPr>
  <dimension ref="A1:L231"/>
  <sheetViews>
    <sheetView showGridLines="0" topLeftCell="E1" zoomScaleNormal="100" zoomScaleSheetLayoutView="100" workbookViewId="0">
      <selection activeCell="E1" sqref="E1"/>
    </sheetView>
  </sheetViews>
  <sheetFormatPr baseColWidth="10" defaultColWidth="11.5703125" defaultRowHeight="15" x14ac:dyDescent="0.2"/>
  <cols>
    <col min="1" max="1" width="3" hidden="1" customWidth="1"/>
    <col min="2" max="2" width="5.85546875" style="761" hidden="1" customWidth="1"/>
    <col min="3" max="4" width="13.7109375" style="762" hidden="1" customWidth="1"/>
    <col min="5" max="5" width="72" style="279" customWidth="1"/>
    <col min="6" max="6" width="72" style="279" hidden="1" customWidth="1"/>
    <col min="7" max="7" width="41.42578125" style="268" hidden="1" customWidth="1"/>
    <col min="8" max="8" width="17.140625" style="269" hidden="1" customWidth="1"/>
    <col min="9" max="9" width="247.7109375" style="268" hidden="1" customWidth="1"/>
    <col min="10" max="10" width="19.85546875" style="270" hidden="1" customWidth="1"/>
    <col min="11" max="11" width="6.140625" style="271" hidden="1" customWidth="1"/>
    <col min="12" max="12" width="6.85546875" style="765" customWidth="1"/>
    <col min="13" max="16384" width="11.5703125" style="751"/>
  </cols>
  <sheetData>
    <row r="1" spans="1:12" s="863" customFormat="1" ht="25.5" x14ac:dyDescent="0.2">
      <c r="A1" s="69"/>
      <c r="B1" s="737"/>
      <c r="C1" s="738"/>
      <c r="D1" s="738"/>
      <c r="E1" s="953" t="s">
        <v>4854</v>
      </c>
      <c r="F1" s="953" t="s">
        <v>4855</v>
      </c>
      <c r="G1" s="989" t="s">
        <v>660</v>
      </c>
      <c r="H1" s="989"/>
      <c r="I1" s="989"/>
      <c r="J1" s="954" t="s">
        <v>661</v>
      </c>
      <c r="K1" s="323" t="s">
        <v>2545</v>
      </c>
      <c r="L1" s="955" t="s">
        <v>2881</v>
      </c>
    </row>
    <row r="2" spans="1:12" s="739" customFormat="1" ht="45.75" thickBot="1" x14ac:dyDescent="0.25">
      <c r="A2" s="76" t="s">
        <v>2882</v>
      </c>
      <c r="B2" s="465"/>
      <c r="C2" s="547" t="s">
        <v>5473</v>
      </c>
      <c r="D2" s="547" t="s">
        <v>5474</v>
      </c>
      <c r="E2" s="950" t="s">
        <v>5504</v>
      </c>
      <c r="F2" s="976" t="s">
        <v>5505</v>
      </c>
      <c r="G2" s="215" t="s">
        <v>2817</v>
      </c>
      <c r="H2" s="216" t="s">
        <v>2831</v>
      </c>
      <c r="I2" s="216" t="s">
        <v>2833</v>
      </c>
      <c r="J2" s="217"/>
      <c r="K2" s="218" t="s">
        <v>2903</v>
      </c>
      <c r="L2" s="218" t="s">
        <v>2901</v>
      </c>
    </row>
    <row r="3" spans="1:12" s="21" customFormat="1" ht="15.75" hidden="1" thickTop="1" x14ac:dyDescent="0.2">
      <c r="A3" s="10" t="s">
        <v>662</v>
      </c>
      <c r="B3" s="319" t="str">
        <f t="shared" ref="B3:B23" si="0">IF(ISERROR(LOOKUP(A3,TABLE,SIGNE)),"",(LOOKUP(A3,TABLE,SIGNE)))</f>
        <v>►</v>
      </c>
      <c r="C3" s="480" t="s">
        <v>4896</v>
      </c>
      <c r="D3" s="480" t="s">
        <v>4896</v>
      </c>
      <c r="E3" s="219" t="s">
        <v>663</v>
      </c>
      <c r="F3" s="219" t="s">
        <v>3969</v>
      </c>
      <c r="G3" s="220" t="s">
        <v>664</v>
      </c>
      <c r="H3" s="221"/>
      <c r="I3" s="220" t="str">
        <f>IF(G3&lt;&gt;"",IF(H3&lt;&gt;"",G3&amp;" ; "&amp;IFERROR(IF(SEARCH(" ; ",G3)&gt;0,SUBSTITUTE(G3," ; ","_N  ; ")&amp;"_N"),IFERROR(IF(SEARCH(" ;",G3)&gt;0,SUBSTITUTE(G3," ;","_N  ; ")&amp;"_N"),IFERROR(IF(SEARCH(";",G3)&gt;0,SUBSTITUTE(G3,";","_N  ; ")&amp;"_N"),G3&amp;"_N"))),G3),"")</f>
        <v>AQ_EXPOACT_IdEnq</v>
      </c>
      <c r="J3" s="222" t="s">
        <v>665</v>
      </c>
      <c r="K3" s="223" t="s">
        <v>2511</v>
      </c>
      <c r="L3" s="224" t="s">
        <v>2511</v>
      </c>
    </row>
    <row r="4" spans="1:12" customFormat="1" ht="15.75" hidden="1" thickTop="1" x14ac:dyDescent="0.2">
      <c r="A4" s="10" t="s">
        <v>666</v>
      </c>
      <c r="B4" s="319" t="str">
        <f t="shared" si="0"/>
        <v>►</v>
      </c>
      <c r="C4" s="480" t="s">
        <v>4896</v>
      </c>
      <c r="D4" s="480" t="s">
        <v>4896</v>
      </c>
      <c r="E4" s="225" t="s">
        <v>667</v>
      </c>
      <c r="F4" s="225" t="s">
        <v>3970</v>
      </c>
      <c r="G4" s="226" t="s">
        <v>668</v>
      </c>
      <c r="H4" s="227"/>
      <c r="I4" s="226" t="str">
        <f t="shared" ref="I4:I66" si="1">IF(G4&lt;&gt;"",IF(H4&lt;&gt;"",G4&amp;" ; "&amp;IFERROR(IF(SEARCH(" ; ",G4)&gt;0,SUBSTITUTE(G4," ; ","_N  ; ")&amp;"_N"),IFERROR(IF(SEARCH(" ;",G4)&gt;0,SUBSTITUTE(G4," ;","_N  ; ")&amp;"_N"),IFERROR(IF(SEARCH(";",G4)&gt;0,SUBSTITUTE(G4,";","_N  ; ")&amp;"_N"),G4&amp;"_N"))),G4),"")</f>
        <v>AQ_EXPOACT_DtRemp</v>
      </c>
      <c r="J4" s="228" t="s">
        <v>665</v>
      </c>
      <c r="K4" s="229" t="s">
        <v>2512</v>
      </c>
      <c r="L4" s="230" t="s">
        <v>2512</v>
      </c>
    </row>
    <row r="5" spans="1:12" customFormat="1" ht="15.75" hidden="1" thickTop="1" x14ac:dyDescent="0.2">
      <c r="A5" s="10" t="s">
        <v>669</v>
      </c>
      <c r="B5" s="319" t="str">
        <f t="shared" si="0"/>
        <v>►</v>
      </c>
      <c r="C5" s="480" t="s">
        <v>4896</v>
      </c>
      <c r="D5" s="480" t="s">
        <v>4896</v>
      </c>
      <c r="E5" s="225" t="s">
        <v>3971</v>
      </c>
      <c r="F5" s="225" t="s">
        <v>3972</v>
      </c>
      <c r="G5" s="226" t="s">
        <v>670</v>
      </c>
      <c r="H5" s="227"/>
      <c r="I5" s="226" t="str">
        <f t="shared" si="1"/>
        <v>AQ_EXPOACT_Sex</v>
      </c>
      <c r="J5" s="228" t="s">
        <v>665</v>
      </c>
      <c r="K5" s="229" t="s">
        <v>2513</v>
      </c>
      <c r="L5" s="230" t="s">
        <v>2513</v>
      </c>
    </row>
    <row r="6" spans="1:12" customFormat="1" ht="15.75" hidden="1" thickTop="1" x14ac:dyDescent="0.2">
      <c r="A6" s="10" t="s">
        <v>671</v>
      </c>
      <c r="B6" s="319" t="str">
        <f t="shared" si="0"/>
        <v>►</v>
      </c>
      <c r="C6" s="480" t="s">
        <v>4896</v>
      </c>
      <c r="D6" s="480" t="s">
        <v>4896</v>
      </c>
      <c r="E6" s="231" t="s">
        <v>672</v>
      </c>
      <c r="F6" s="231" t="s">
        <v>3973</v>
      </c>
      <c r="G6" s="232" t="s">
        <v>673</v>
      </c>
      <c r="H6" s="233"/>
      <c r="I6" s="232" t="str">
        <f t="shared" si="1"/>
        <v>AQ_EXPOACT_DtNais</v>
      </c>
      <c r="J6" s="234" t="s">
        <v>665</v>
      </c>
      <c r="K6" s="235" t="s">
        <v>2513</v>
      </c>
      <c r="L6" s="236" t="s">
        <v>2513</v>
      </c>
    </row>
    <row r="7" spans="1:12" s="749" customFormat="1" ht="32.25" thickTop="1" x14ac:dyDescent="0.2">
      <c r="A7" s="14" t="s">
        <v>674</v>
      </c>
      <c r="B7" s="740" t="str">
        <f t="shared" si="0"/>
        <v>◄►</v>
      </c>
      <c r="C7" s="741"/>
      <c r="D7" s="741"/>
      <c r="E7" s="237" t="s">
        <v>3968</v>
      </c>
      <c r="F7" s="237" t="s">
        <v>1999</v>
      </c>
      <c r="G7" s="238"/>
      <c r="H7" s="239"/>
      <c r="I7" s="238" t="str">
        <f t="shared" si="1"/>
        <v/>
      </c>
      <c r="J7" s="238" t="s">
        <v>665</v>
      </c>
      <c r="K7" s="240"/>
      <c r="L7" s="748"/>
    </row>
    <row r="8" spans="1:12" x14ac:dyDescent="0.2">
      <c r="A8" s="10" t="s">
        <v>675</v>
      </c>
      <c r="B8" s="742" t="str">
        <f t="shared" si="0"/>
        <v>►</v>
      </c>
      <c r="C8" s="743"/>
      <c r="D8" s="743"/>
      <c r="E8" s="241" t="s">
        <v>2931</v>
      </c>
      <c r="F8" s="241" t="s">
        <v>3974</v>
      </c>
      <c r="G8" s="431"/>
      <c r="H8" s="432"/>
      <c r="I8" s="431" t="str">
        <f t="shared" si="1"/>
        <v/>
      </c>
      <c r="J8" s="242"/>
      <c r="K8" s="243"/>
      <c r="L8" s="750">
        <v>1</v>
      </c>
    </row>
    <row r="9" spans="1:12" ht="22.5" x14ac:dyDescent="0.2">
      <c r="A9" s="9" t="s">
        <v>676</v>
      </c>
      <c r="B9" s="742" t="str">
        <f t="shared" si="0"/>
        <v>·</v>
      </c>
      <c r="C9" s="744" t="str">
        <f t="shared" ref="C9:C15" si="2">IF($C$8="x","+","")</f>
        <v/>
      </c>
      <c r="D9" s="744" t="str">
        <f>IF($D$8="x","+","")</f>
        <v/>
      </c>
      <c r="E9" s="244" t="s">
        <v>3007</v>
      </c>
      <c r="F9" s="244" t="s">
        <v>3975</v>
      </c>
      <c r="G9" s="245" t="s">
        <v>2052</v>
      </c>
      <c r="H9" s="246"/>
      <c r="I9" s="245" t="str">
        <f t="shared" si="1"/>
        <v>AQ_EXPOACT_SitProf1</v>
      </c>
      <c r="J9" s="245" t="s">
        <v>665</v>
      </c>
      <c r="K9" s="247"/>
      <c r="L9" s="752">
        <v>1</v>
      </c>
    </row>
    <row r="10" spans="1:12" x14ac:dyDescent="0.2">
      <c r="A10" s="9" t="s">
        <v>677</v>
      </c>
      <c r="B10" s="742" t="str">
        <f t="shared" si="0"/>
        <v>·</v>
      </c>
      <c r="C10" s="744" t="str">
        <f t="shared" si="2"/>
        <v/>
      </c>
      <c r="D10" s="744" t="str">
        <f t="shared" ref="D10:D15" si="3">IF($D$8="x","+","")</f>
        <v/>
      </c>
      <c r="E10" s="244" t="s">
        <v>678</v>
      </c>
      <c r="F10" s="244" t="s">
        <v>3759</v>
      </c>
      <c r="G10" s="245" t="s">
        <v>2053</v>
      </c>
      <c r="H10" s="246"/>
      <c r="I10" s="245" t="str">
        <f t="shared" si="1"/>
        <v>AQ_EXPOACT_SitProf2</v>
      </c>
      <c r="J10" s="245" t="s">
        <v>665</v>
      </c>
      <c r="K10" s="247"/>
      <c r="L10" s="752">
        <v>1</v>
      </c>
    </row>
    <row r="11" spans="1:12" x14ac:dyDescent="0.2">
      <c r="A11" s="9" t="s">
        <v>679</v>
      </c>
      <c r="B11" s="742" t="str">
        <f t="shared" si="0"/>
        <v>·</v>
      </c>
      <c r="C11" s="744" t="str">
        <f t="shared" si="2"/>
        <v/>
      </c>
      <c r="D11" s="744" t="str">
        <f t="shared" si="3"/>
        <v/>
      </c>
      <c r="E11" s="244" t="s">
        <v>680</v>
      </c>
      <c r="F11" s="244" t="s">
        <v>3760</v>
      </c>
      <c r="G11" s="245" t="s">
        <v>2054</v>
      </c>
      <c r="H11" s="246"/>
      <c r="I11" s="245" t="str">
        <f t="shared" si="1"/>
        <v>AQ_EXPOACT_SitProf3</v>
      </c>
      <c r="J11" s="245" t="s">
        <v>665</v>
      </c>
      <c r="K11" s="247"/>
      <c r="L11" s="752">
        <v>1</v>
      </c>
    </row>
    <row r="12" spans="1:12" x14ac:dyDescent="0.2">
      <c r="A12" s="9" t="s">
        <v>681</v>
      </c>
      <c r="B12" s="742" t="str">
        <f t="shared" si="0"/>
        <v>·</v>
      </c>
      <c r="C12" s="744" t="str">
        <f t="shared" si="2"/>
        <v/>
      </c>
      <c r="D12" s="744" t="str">
        <f t="shared" si="3"/>
        <v/>
      </c>
      <c r="E12" s="244" t="s">
        <v>2960</v>
      </c>
      <c r="F12" s="244" t="s">
        <v>3976</v>
      </c>
      <c r="G12" s="245" t="s">
        <v>2055</v>
      </c>
      <c r="H12" s="246"/>
      <c r="I12" s="245" t="str">
        <f t="shared" si="1"/>
        <v>AQ_EXPOACT_SitProf4</v>
      </c>
      <c r="J12" s="245" t="s">
        <v>665</v>
      </c>
      <c r="K12" s="247"/>
      <c r="L12" s="752">
        <v>1</v>
      </c>
    </row>
    <row r="13" spans="1:12" x14ac:dyDescent="0.2">
      <c r="A13" s="9" t="s">
        <v>682</v>
      </c>
      <c r="B13" s="742" t="str">
        <f t="shared" si="0"/>
        <v>·</v>
      </c>
      <c r="C13" s="744" t="str">
        <f t="shared" si="2"/>
        <v/>
      </c>
      <c r="D13" s="744" t="str">
        <f t="shared" si="3"/>
        <v/>
      </c>
      <c r="E13" s="244" t="s">
        <v>683</v>
      </c>
      <c r="F13" s="244" t="s">
        <v>3977</v>
      </c>
      <c r="G13" s="245" t="s">
        <v>2056</v>
      </c>
      <c r="H13" s="246"/>
      <c r="I13" s="245" t="str">
        <f t="shared" si="1"/>
        <v>AQ_EXPOACT_SitProf5</v>
      </c>
      <c r="J13" s="245" t="s">
        <v>665</v>
      </c>
      <c r="K13" s="247"/>
      <c r="L13" s="752">
        <v>1</v>
      </c>
    </row>
    <row r="14" spans="1:12" x14ac:dyDescent="0.2">
      <c r="A14" s="9" t="s">
        <v>684</v>
      </c>
      <c r="B14" s="742" t="str">
        <f t="shared" si="0"/>
        <v>·</v>
      </c>
      <c r="C14" s="744" t="str">
        <f t="shared" si="2"/>
        <v/>
      </c>
      <c r="D14" s="744" t="str">
        <f t="shared" si="3"/>
        <v/>
      </c>
      <c r="E14" s="244" t="s">
        <v>685</v>
      </c>
      <c r="F14" s="244" t="s">
        <v>3978</v>
      </c>
      <c r="G14" s="245" t="s">
        <v>2057</v>
      </c>
      <c r="H14" s="246"/>
      <c r="I14" s="245" t="str">
        <f t="shared" si="1"/>
        <v>AQ_EXPOACT_SitProf6</v>
      </c>
      <c r="J14" s="245" t="s">
        <v>665</v>
      </c>
      <c r="K14" s="247"/>
      <c r="L14" s="752">
        <v>1</v>
      </c>
    </row>
    <row r="15" spans="1:12" x14ac:dyDescent="0.2">
      <c r="A15" s="9" t="s">
        <v>686</v>
      </c>
      <c r="B15" s="742" t="str">
        <f t="shared" si="0"/>
        <v>·</v>
      </c>
      <c r="C15" s="744" t="str">
        <f t="shared" si="2"/>
        <v/>
      </c>
      <c r="D15" s="744" t="str">
        <f t="shared" si="3"/>
        <v/>
      </c>
      <c r="E15" s="244" t="s">
        <v>687</v>
      </c>
      <c r="F15" s="244" t="s">
        <v>3762</v>
      </c>
      <c r="G15" s="245" t="s">
        <v>2058</v>
      </c>
      <c r="H15" s="246"/>
      <c r="I15" s="245" t="str">
        <f t="shared" si="1"/>
        <v>AQ_EXPOACT_SitProf9 ; AQ_EXPOACT_SitProf9Ps</v>
      </c>
      <c r="J15" s="245" t="s">
        <v>665</v>
      </c>
      <c r="K15" s="247"/>
      <c r="L15" s="752">
        <v>1</v>
      </c>
    </row>
    <row r="16" spans="1:12" ht="123.75" x14ac:dyDescent="0.2">
      <c r="A16" s="10" t="s">
        <v>688</v>
      </c>
      <c r="B16" s="742" t="str">
        <f t="shared" si="0"/>
        <v>►</v>
      </c>
      <c r="C16" s="745"/>
      <c r="D16" s="745"/>
      <c r="E16" s="248" t="s">
        <v>3979</v>
      </c>
      <c r="F16" s="248" t="s">
        <v>3980</v>
      </c>
      <c r="G16" s="245" t="s">
        <v>4823</v>
      </c>
      <c r="H16" s="246" t="s">
        <v>7</v>
      </c>
      <c r="I16" s="245" t="s">
        <v>4822</v>
      </c>
      <c r="J16" s="245" t="s">
        <v>665</v>
      </c>
      <c r="K16" s="249"/>
      <c r="L16" s="263">
        <v>2</v>
      </c>
    </row>
    <row r="17" spans="1:12" s="749" customFormat="1" ht="15.75" x14ac:dyDescent="0.2">
      <c r="A17" s="14" t="s">
        <v>689</v>
      </c>
      <c r="B17" s="746" t="str">
        <f t="shared" si="0"/>
        <v>◄►</v>
      </c>
      <c r="C17" s="747"/>
      <c r="D17" s="747"/>
      <c r="E17" s="237" t="s">
        <v>690</v>
      </c>
      <c r="F17" s="237" t="s">
        <v>2000</v>
      </c>
      <c r="G17" s="245"/>
      <c r="H17" s="246"/>
      <c r="I17" s="245" t="str">
        <f t="shared" si="1"/>
        <v/>
      </c>
      <c r="J17" s="245"/>
      <c r="K17" s="251"/>
      <c r="L17" s="321"/>
    </row>
    <row r="18" spans="1:12" customFormat="1" ht="33.75" hidden="1" x14ac:dyDescent="0.2">
      <c r="A18" s="11" t="s">
        <v>691</v>
      </c>
      <c r="B18" s="320" t="str">
        <f t="shared" si="0"/>
        <v>!</v>
      </c>
      <c r="C18" s="424" t="s">
        <v>4896</v>
      </c>
      <c r="D18" s="424" t="s">
        <v>4896</v>
      </c>
      <c r="E18" s="252" t="s">
        <v>692</v>
      </c>
      <c r="F18" s="252" t="s">
        <v>2010</v>
      </c>
      <c r="G18" s="245"/>
      <c r="H18" s="246"/>
      <c r="I18" s="245"/>
      <c r="J18" s="245"/>
      <c r="K18" s="253"/>
      <c r="L18" s="254"/>
    </row>
    <row r="19" spans="1:12" customFormat="1" hidden="1" x14ac:dyDescent="0.2">
      <c r="A19" s="11" t="s">
        <v>693</v>
      </c>
      <c r="B19" s="320" t="str">
        <f t="shared" si="0"/>
        <v>!</v>
      </c>
      <c r="C19" s="424" t="s">
        <v>4896</v>
      </c>
      <c r="D19" s="424" t="s">
        <v>4896</v>
      </c>
      <c r="E19" s="255" t="s">
        <v>694</v>
      </c>
      <c r="F19" s="255" t="s">
        <v>2011</v>
      </c>
      <c r="G19" s="245"/>
      <c r="H19" s="246"/>
      <c r="I19" s="245" t="str">
        <f t="shared" si="1"/>
        <v/>
      </c>
      <c r="J19" s="245"/>
      <c r="K19" s="254"/>
      <c r="L19" s="254"/>
    </row>
    <row r="20" spans="1:12" customFormat="1" ht="22.5" hidden="1" x14ac:dyDescent="0.2">
      <c r="A20" s="11" t="s">
        <v>695</v>
      </c>
      <c r="B20" s="320" t="str">
        <f t="shared" si="0"/>
        <v>!</v>
      </c>
      <c r="C20" s="424" t="s">
        <v>4896</v>
      </c>
      <c r="D20" s="424" t="s">
        <v>4896</v>
      </c>
      <c r="E20" s="255" t="s">
        <v>2932</v>
      </c>
      <c r="F20" s="255" t="s">
        <v>2012</v>
      </c>
      <c r="G20" s="245"/>
      <c r="H20" s="246"/>
      <c r="I20" s="245" t="str">
        <f t="shared" si="1"/>
        <v/>
      </c>
      <c r="J20" s="245"/>
      <c r="K20" s="254"/>
      <c r="L20" s="254"/>
    </row>
    <row r="21" spans="1:12" customFormat="1" hidden="1" x14ac:dyDescent="0.2">
      <c r="A21" s="11" t="s">
        <v>696</v>
      </c>
      <c r="B21" s="320" t="str">
        <f t="shared" si="0"/>
        <v>!</v>
      </c>
      <c r="C21" s="424" t="s">
        <v>4896</v>
      </c>
      <c r="D21" s="424" t="s">
        <v>4896</v>
      </c>
      <c r="E21" s="255" t="s">
        <v>697</v>
      </c>
      <c r="F21" s="255" t="s">
        <v>2013</v>
      </c>
      <c r="G21" s="245"/>
      <c r="H21" s="246"/>
      <c r="I21" s="245" t="str">
        <f t="shared" si="1"/>
        <v/>
      </c>
      <c r="J21" s="245"/>
      <c r="K21" s="254"/>
      <c r="L21" s="254"/>
    </row>
    <row r="22" spans="1:12" ht="18" x14ac:dyDescent="0.2">
      <c r="A22" s="9" t="s">
        <v>698</v>
      </c>
      <c r="B22" s="742" t="str">
        <f t="shared" si="0"/>
        <v>●</v>
      </c>
      <c r="C22" s="543"/>
      <c r="D22" s="543"/>
      <c r="E22" s="280" t="s">
        <v>699</v>
      </c>
      <c r="F22" s="280" t="s">
        <v>2002</v>
      </c>
      <c r="G22" s="245" t="s">
        <v>2161</v>
      </c>
      <c r="H22" s="246"/>
      <c r="I22" s="245" t="str">
        <f t="shared" si="1"/>
        <v>AQ_EXPOCAR_CdParag="CTRORG"</v>
      </c>
      <c r="J22" s="245" t="s">
        <v>4696</v>
      </c>
      <c r="K22" s="256"/>
      <c r="L22" s="755"/>
    </row>
    <row r="23" spans="1:12" ht="22.5" x14ac:dyDescent="0.2">
      <c r="A23" s="10" t="s">
        <v>700</v>
      </c>
      <c r="B23" s="742" t="str">
        <f t="shared" si="0"/>
        <v>►</v>
      </c>
      <c r="C23" s="745"/>
      <c r="D23" s="745"/>
      <c r="E23" s="248" t="s">
        <v>3981</v>
      </c>
      <c r="F23" s="248" t="s">
        <v>3982</v>
      </c>
      <c r="G23" s="245" t="s">
        <v>3983</v>
      </c>
      <c r="H23" s="246" t="s">
        <v>7</v>
      </c>
      <c r="I23" s="245" t="str">
        <f t="shared" si="1"/>
        <v xml:space="preserve"> (Filtre : AQ_EXPOCAR_CdParag="CTRORG" AND AQ_EXPOCAR_CdItem="HORMIN") ; AQ_EXPOCAR_OuiNon ;  (Filtre : AQ_EXPOCAR_CdParag="CTRORG" AND AQ_EXPOCAR_CdItem="HORMIN")_N  ; AQ_EXPOCAR_OuiNon_N</v>
      </c>
      <c r="J23" s="245" t="s">
        <v>4696</v>
      </c>
      <c r="K23" s="258">
        <v>1</v>
      </c>
      <c r="L23" s="755">
        <v>3</v>
      </c>
    </row>
    <row r="24" spans="1:12" x14ac:dyDescent="0.2">
      <c r="A24" s="9" t="s">
        <v>701</v>
      </c>
      <c r="B24" s="742"/>
      <c r="C24" s="744" t="str">
        <f>IF(C23="x","+","")</f>
        <v/>
      </c>
      <c r="D24" s="744" t="str">
        <f>IF(D23="x","+","")</f>
        <v/>
      </c>
      <c r="E24" s="272" t="s">
        <v>3008</v>
      </c>
      <c r="F24" s="272" t="s">
        <v>3984</v>
      </c>
      <c r="G24" s="245" t="s">
        <v>2168</v>
      </c>
      <c r="H24" s="246"/>
      <c r="I24" s="245" t="str">
        <f t="shared" si="1"/>
        <v>AQ_EXPOCAR_PeriodDe ; AQ_EXPOCAR_PeriodA</v>
      </c>
      <c r="J24" s="245" t="s">
        <v>4696</v>
      </c>
      <c r="K24" s="259"/>
      <c r="L24" s="756"/>
    </row>
    <row r="25" spans="1:12" ht="22.5" x14ac:dyDescent="0.2">
      <c r="A25" s="10" t="s">
        <v>702</v>
      </c>
      <c r="B25" s="742" t="str">
        <f>IF(ISERROR(LOOKUP(A25,TABLE,SIGNE)),"",(LOOKUP(A25,TABLE,SIGNE)))</f>
        <v>►</v>
      </c>
      <c r="C25" s="745"/>
      <c r="D25" s="745"/>
      <c r="E25" s="248" t="s">
        <v>3985</v>
      </c>
      <c r="F25" s="248" t="s">
        <v>3986</v>
      </c>
      <c r="G25" s="245" t="s">
        <v>3987</v>
      </c>
      <c r="H25" s="246" t="s">
        <v>7</v>
      </c>
      <c r="I25" s="245" t="str">
        <f t="shared" si="1"/>
        <v xml:space="preserve"> (Filtre : AQ_EXPOCAR_CdParag="CTRORG" AND AQ_EXPOCAR_CdItem="HORTOT") ; AQ_EXPOCAR_OuiNon ;  (Filtre : AQ_EXPOCAR_CdParag="CTRORG" AND AQ_EXPOCAR_CdItem="HORTOT")_N  ; AQ_EXPOCAR_OuiNon_N</v>
      </c>
      <c r="J25" s="245" t="s">
        <v>4696</v>
      </c>
      <c r="K25" s="261">
        <v>2</v>
      </c>
      <c r="L25" s="755">
        <v>4</v>
      </c>
    </row>
    <row r="26" spans="1:12" x14ac:dyDescent="0.2">
      <c r="A26" s="9" t="s">
        <v>703</v>
      </c>
      <c r="B26" s="742"/>
      <c r="C26" s="744" t="str">
        <f>IF(C25="x","+","")</f>
        <v/>
      </c>
      <c r="D26" s="744" t="str">
        <f>IF(D25="x","+","")</f>
        <v/>
      </c>
      <c r="E26" s="272" t="s">
        <v>3008</v>
      </c>
      <c r="F26" s="272" t="s">
        <v>3984</v>
      </c>
      <c r="G26" s="245" t="s">
        <v>2168</v>
      </c>
      <c r="H26" s="246"/>
      <c r="I26" s="245" t="str">
        <f t="shared" si="1"/>
        <v>AQ_EXPOCAR_PeriodDe ; AQ_EXPOCAR_PeriodA</v>
      </c>
      <c r="J26" s="245" t="s">
        <v>4696</v>
      </c>
      <c r="K26" s="260"/>
      <c r="L26" s="756"/>
    </row>
    <row r="27" spans="1:12" ht="22.5" x14ac:dyDescent="0.2">
      <c r="A27" s="10" t="s">
        <v>704</v>
      </c>
      <c r="B27" s="742" t="str">
        <f>IF(ISERROR(LOOKUP(A27,TABLE,SIGNE)),"",(LOOKUP(A27,TABLE,SIGNE)))</f>
        <v>►</v>
      </c>
      <c r="C27" s="745"/>
      <c r="D27" s="745"/>
      <c r="E27" s="248" t="s">
        <v>3988</v>
      </c>
      <c r="F27" s="248" t="s">
        <v>3989</v>
      </c>
      <c r="G27" s="245" t="s">
        <v>3990</v>
      </c>
      <c r="H27" s="246" t="s">
        <v>7</v>
      </c>
      <c r="I27" s="245" t="str">
        <f t="shared" si="1"/>
        <v xml:space="preserve"> (Filtre : AQ_EXPOCAR_CdParag="CTRORG" AND AQ_EXPOCAR_CdItem="HORNUI") ; AQ_EXPOCAR_OuiNon ;  (Filtre : AQ_EXPOCAR_CdParag="CTRORG" AND AQ_EXPOCAR_CdItem="HORNUI")_N  ; AQ_EXPOCAR_OuiNon_N</v>
      </c>
      <c r="J27" s="245" t="s">
        <v>4696</v>
      </c>
      <c r="K27" s="258">
        <v>3</v>
      </c>
      <c r="L27" s="755">
        <v>5</v>
      </c>
    </row>
    <row r="28" spans="1:12" x14ac:dyDescent="0.2">
      <c r="A28" s="9" t="s">
        <v>705</v>
      </c>
      <c r="B28" s="742"/>
      <c r="C28" s="744" t="str">
        <f>IF(C27="x","+","")</f>
        <v/>
      </c>
      <c r="D28" s="744" t="str">
        <f>IF(D27="x","+","")</f>
        <v/>
      </c>
      <c r="E28" s="272" t="s">
        <v>3008</v>
      </c>
      <c r="F28" s="272" t="s">
        <v>3984</v>
      </c>
      <c r="G28" s="245" t="s">
        <v>2168</v>
      </c>
      <c r="H28" s="246"/>
      <c r="I28" s="245" t="str">
        <f t="shared" si="1"/>
        <v>AQ_EXPOCAR_PeriodDe ; AQ_EXPOCAR_PeriodA</v>
      </c>
      <c r="J28" s="245" t="s">
        <v>4696</v>
      </c>
      <c r="K28" s="259"/>
      <c r="L28" s="756"/>
    </row>
    <row r="29" spans="1:12" ht="22.5" x14ac:dyDescent="0.2">
      <c r="A29" s="10" t="s">
        <v>706</v>
      </c>
      <c r="B29" s="742" t="str">
        <f>IF(ISERROR(LOOKUP(A29,TABLE,SIGNE)),"",(LOOKUP(A29,TABLE,SIGNE)))</f>
        <v>►</v>
      </c>
      <c r="C29" s="745"/>
      <c r="D29" s="745"/>
      <c r="E29" s="248" t="s">
        <v>3991</v>
      </c>
      <c r="F29" s="248" t="s">
        <v>3992</v>
      </c>
      <c r="G29" s="245" t="s">
        <v>3993</v>
      </c>
      <c r="H29" s="246" t="s">
        <v>7</v>
      </c>
      <c r="I29" s="245" t="str">
        <f t="shared" si="1"/>
        <v xml:space="preserve"> (Filtre : AQ_EXPOCAR_CdParag="CTRORG" AND AQ_EXPOCAR_CdItem="TPS10H") ; AQ_EXPOCAR_OuiNon ;  (Filtre : AQ_EXPOCAR_CdParag="CTRORG" AND AQ_EXPOCAR_CdItem="TPS10H")_N  ; AQ_EXPOCAR_OuiNon_N</v>
      </c>
      <c r="J29" s="245" t="s">
        <v>4696</v>
      </c>
      <c r="K29" s="261">
        <v>4</v>
      </c>
      <c r="L29" s="755">
        <v>6</v>
      </c>
    </row>
    <row r="30" spans="1:12" x14ac:dyDescent="0.2">
      <c r="A30" s="9" t="s">
        <v>707</v>
      </c>
      <c r="B30" s="742"/>
      <c r="C30" s="744" t="str">
        <f>IF(C29="x","+","")</f>
        <v/>
      </c>
      <c r="D30" s="744" t="str">
        <f>IF(D29="x","+","")</f>
        <v/>
      </c>
      <c r="E30" s="272" t="s">
        <v>3008</v>
      </c>
      <c r="F30" s="272" t="s">
        <v>3984</v>
      </c>
      <c r="G30" s="245" t="s">
        <v>2168</v>
      </c>
      <c r="H30" s="246"/>
      <c r="I30" s="245" t="str">
        <f t="shared" si="1"/>
        <v>AQ_EXPOCAR_PeriodDe ; AQ_EXPOCAR_PeriodA</v>
      </c>
      <c r="J30" s="245" t="s">
        <v>4696</v>
      </c>
      <c r="K30" s="260"/>
      <c r="L30" s="756"/>
    </row>
    <row r="31" spans="1:12" x14ac:dyDescent="0.2">
      <c r="A31" s="10" t="s">
        <v>708</v>
      </c>
      <c r="B31" s="742" t="str">
        <f>IF(ISERROR(LOOKUP(A31,TABLE,SIGNE)),"",(LOOKUP(A31,TABLE,SIGNE)))</f>
        <v>►</v>
      </c>
      <c r="C31" s="745"/>
      <c r="D31" s="745"/>
      <c r="E31" s="248" t="s">
        <v>3994</v>
      </c>
      <c r="F31" s="248" t="s">
        <v>3995</v>
      </c>
      <c r="G31" s="245" t="s">
        <v>3996</v>
      </c>
      <c r="H31" s="246" t="s">
        <v>7</v>
      </c>
      <c r="I31" s="245" t="str">
        <f t="shared" si="1"/>
        <v xml:space="preserve"> (Filtre : AQ_EXPOCAR_CdParag="CTRORG" AND AQ_EXPOCAR_CdItem="TRASAM") ; AQ_EXPOCAR_OuiNon ;  (Filtre : AQ_EXPOCAR_CdParag="CTRORG" AND AQ_EXPOCAR_CdItem="TRASAM")_N  ; AQ_EXPOCAR_OuiNon_N</v>
      </c>
      <c r="J31" s="245" t="s">
        <v>4696</v>
      </c>
      <c r="K31" s="262">
        <v>5</v>
      </c>
      <c r="L31" s="263">
        <v>7</v>
      </c>
    </row>
    <row r="32" spans="1:12" x14ac:dyDescent="0.2">
      <c r="A32" s="9" t="s">
        <v>709</v>
      </c>
      <c r="B32" s="742"/>
      <c r="C32" s="744" t="str">
        <f>IF(C31="x","+","")</f>
        <v/>
      </c>
      <c r="D32" s="744" t="str">
        <f>IF(D31="x","+","")</f>
        <v/>
      </c>
      <c r="E32" s="272" t="s">
        <v>3008</v>
      </c>
      <c r="F32" s="272" t="s">
        <v>3984</v>
      </c>
      <c r="G32" s="245" t="s">
        <v>2168</v>
      </c>
      <c r="H32" s="246"/>
      <c r="I32" s="245" t="str">
        <f t="shared" si="1"/>
        <v>AQ_EXPOCAR_PeriodDe ; AQ_EXPOCAR_PeriodA</v>
      </c>
      <c r="J32" s="245" t="s">
        <v>4696</v>
      </c>
      <c r="K32" s="259"/>
      <c r="L32" s="756"/>
    </row>
    <row r="33" spans="1:12" x14ac:dyDescent="0.2">
      <c r="A33" s="10" t="s">
        <v>710</v>
      </c>
      <c r="B33" s="742" t="str">
        <f>IF(ISERROR(LOOKUP(A33,TABLE,SIGNE)),"",(LOOKUP(A33,TABLE,SIGNE)))</f>
        <v>►</v>
      </c>
      <c r="C33" s="745"/>
      <c r="D33" s="745"/>
      <c r="E33" s="248" t="s">
        <v>3997</v>
      </c>
      <c r="F33" s="248" t="s">
        <v>3998</v>
      </c>
      <c r="G33" s="245" t="s">
        <v>3999</v>
      </c>
      <c r="H33" s="246" t="s">
        <v>7</v>
      </c>
      <c r="I33" s="245" t="str">
        <f t="shared" si="1"/>
        <v xml:space="preserve"> (Filtre : AQ_EXPOCAR_CdParag="CTRORG" AND AQ_EXPOCAR_CdItem="TRADIM") ; AQ_EXPOCAR_OuiNon ;  (Filtre : AQ_EXPOCAR_CdParag="CTRORG" AND AQ_EXPOCAR_CdItem="TRADIM")_N  ; AQ_EXPOCAR_OuiNon_N</v>
      </c>
      <c r="J33" s="245" t="s">
        <v>4696</v>
      </c>
      <c r="K33" s="261">
        <v>6</v>
      </c>
      <c r="L33" s="755">
        <v>8</v>
      </c>
    </row>
    <row r="34" spans="1:12" x14ac:dyDescent="0.2">
      <c r="A34" s="9" t="s">
        <v>711</v>
      </c>
      <c r="B34" s="742"/>
      <c r="C34" s="744" t="str">
        <f>IF(C33="x","+","")</f>
        <v/>
      </c>
      <c r="D34" s="744" t="str">
        <f>IF(D33="x","+","")</f>
        <v/>
      </c>
      <c r="E34" s="272" t="s">
        <v>3008</v>
      </c>
      <c r="F34" s="272" t="s">
        <v>3984</v>
      </c>
      <c r="G34" s="245" t="s">
        <v>2168</v>
      </c>
      <c r="H34" s="246"/>
      <c r="I34" s="245" t="str">
        <f t="shared" si="1"/>
        <v>AQ_EXPOCAR_PeriodDe ; AQ_EXPOCAR_PeriodA</v>
      </c>
      <c r="J34" s="245" t="s">
        <v>4696</v>
      </c>
      <c r="K34" s="260"/>
      <c r="L34" s="756"/>
    </row>
    <row r="35" spans="1:12" x14ac:dyDescent="0.2">
      <c r="A35" s="10" t="s">
        <v>712</v>
      </c>
      <c r="B35" s="742" t="str">
        <f>IF(ISERROR(LOOKUP(A35,TABLE,SIGNE)),"",(LOOKUP(A35,TABLE,SIGNE)))</f>
        <v>►</v>
      </c>
      <c r="C35" s="745"/>
      <c r="D35" s="745"/>
      <c r="E35" s="248" t="s">
        <v>4000</v>
      </c>
      <c r="F35" s="248" t="s">
        <v>4001</v>
      </c>
      <c r="G35" s="245" t="s">
        <v>4002</v>
      </c>
      <c r="H35" s="246" t="s">
        <v>7</v>
      </c>
      <c r="I35" s="245" t="str">
        <f t="shared" si="1"/>
        <v xml:space="preserve"> (Filtre : AQ_EXPOCAR_CdParag="CTRORG" AND AQ_EXPOCAR_CdItem="REP48H") ; AQ_EXPOCAR_OuiNon ;  (Filtre : AQ_EXPOCAR_CdParag="CTRORG" AND AQ_EXPOCAR_CdItem="REP48H")_N  ; AQ_EXPOCAR_OuiNon_N</v>
      </c>
      <c r="J35" s="245" t="s">
        <v>4696</v>
      </c>
      <c r="K35" s="258">
        <v>7</v>
      </c>
      <c r="L35" s="755">
        <v>9</v>
      </c>
    </row>
    <row r="36" spans="1:12" x14ac:dyDescent="0.2">
      <c r="A36" s="9" t="s">
        <v>713</v>
      </c>
      <c r="B36" s="742"/>
      <c r="C36" s="744" t="str">
        <f>IF(C35="x","+","")</f>
        <v/>
      </c>
      <c r="D36" s="744" t="str">
        <f>IF(D35="x","+","")</f>
        <v/>
      </c>
      <c r="E36" s="272" t="s">
        <v>3008</v>
      </c>
      <c r="F36" s="272" t="s">
        <v>3984</v>
      </c>
      <c r="G36" s="245" t="s">
        <v>2168</v>
      </c>
      <c r="H36" s="246"/>
      <c r="I36" s="245" t="str">
        <f t="shared" si="1"/>
        <v>AQ_EXPOCAR_PeriodDe ; AQ_EXPOCAR_PeriodA</v>
      </c>
      <c r="J36" s="245" t="s">
        <v>4696</v>
      </c>
      <c r="K36" s="259"/>
      <c r="L36" s="756"/>
    </row>
    <row r="37" spans="1:12" ht="22.5" x14ac:dyDescent="0.2">
      <c r="A37" s="10" t="s">
        <v>714</v>
      </c>
      <c r="B37" s="742" t="str">
        <f>IF(ISERROR(LOOKUP(A37,TABLE,SIGNE)),"",(LOOKUP(A37,TABLE,SIGNE)))</f>
        <v>►</v>
      </c>
      <c r="C37" s="745"/>
      <c r="D37" s="745"/>
      <c r="E37" s="248" t="s">
        <v>4003</v>
      </c>
      <c r="F37" s="248" t="s">
        <v>4004</v>
      </c>
      <c r="G37" s="245" t="s">
        <v>4005</v>
      </c>
      <c r="H37" s="246" t="s">
        <v>7</v>
      </c>
      <c r="I37" s="245" t="str">
        <f t="shared" si="1"/>
        <v xml:space="preserve"> (Filtre : AQ_EXPOCAR_CdParag="CTRORG" AND AQ_EXPOCAR_CdItem="TRAREP") ; AQ_EXPOCAR_OuiNon ;  (Filtre : AQ_EXPOCAR_CdParag="CTRORG" AND AQ_EXPOCAR_CdItem="TRAREP")_N  ; AQ_EXPOCAR_OuiNon_N</v>
      </c>
      <c r="J37" s="245" t="s">
        <v>4696</v>
      </c>
      <c r="K37" s="261">
        <v>8</v>
      </c>
      <c r="L37" s="755">
        <v>10</v>
      </c>
    </row>
    <row r="38" spans="1:12" x14ac:dyDescent="0.2">
      <c r="A38" s="9" t="s">
        <v>715</v>
      </c>
      <c r="B38" s="742"/>
      <c r="C38" s="744" t="str">
        <f>IF(C37="x","+","")</f>
        <v/>
      </c>
      <c r="D38" s="744" t="str">
        <f>IF(D37="x","+","")</f>
        <v/>
      </c>
      <c r="E38" s="272" t="s">
        <v>3008</v>
      </c>
      <c r="F38" s="272" t="s">
        <v>3984</v>
      </c>
      <c r="G38" s="245" t="s">
        <v>2168</v>
      </c>
      <c r="H38" s="246"/>
      <c r="I38" s="245" t="str">
        <f t="shared" si="1"/>
        <v>AQ_EXPOCAR_PeriodDe ; AQ_EXPOCAR_PeriodA</v>
      </c>
      <c r="J38" s="245" t="s">
        <v>4696</v>
      </c>
      <c r="K38" s="260"/>
      <c r="L38" s="756"/>
    </row>
    <row r="39" spans="1:12" ht="22.5" x14ac:dyDescent="0.2">
      <c r="A39" s="10" t="s">
        <v>716</v>
      </c>
      <c r="B39" s="742" t="str">
        <f>IF(ISERROR(LOOKUP(A39,TABLE,SIGNE)),"",(LOOKUP(A39,TABLE,SIGNE)))</f>
        <v>►</v>
      </c>
      <c r="C39" s="745"/>
      <c r="D39" s="745"/>
      <c r="E39" s="248" t="s">
        <v>4006</v>
      </c>
      <c r="F39" s="248" t="s">
        <v>4007</v>
      </c>
      <c r="G39" s="245" t="s">
        <v>4008</v>
      </c>
      <c r="H39" s="246" t="s">
        <v>7</v>
      </c>
      <c r="I39" s="245" t="str">
        <f t="shared" si="1"/>
        <v xml:space="preserve"> (Filtre : AQ_EXPOCAR_CdParag="CTRORG" AND AQ_EXPOCAR_CdItem="TRAPOS") ; AQ_EXPOCAR_OuiNon ;  (Filtre : AQ_EXPOCAR_CdParag="CTRORG" AND AQ_EXPOCAR_CdItem="TRAPOS")_N  ; AQ_EXPOCAR_OuiNon_N</v>
      </c>
      <c r="J39" s="245" t="s">
        <v>4696</v>
      </c>
      <c r="K39" s="258">
        <v>9</v>
      </c>
      <c r="L39" s="755">
        <v>11</v>
      </c>
    </row>
    <row r="40" spans="1:12" x14ac:dyDescent="0.2">
      <c r="A40" s="9" t="s">
        <v>717</v>
      </c>
      <c r="B40" s="742"/>
      <c r="C40" s="744" t="str">
        <f>IF(C39="x","+","")</f>
        <v/>
      </c>
      <c r="D40" s="744" t="str">
        <f>IF(D39="x","+","")</f>
        <v/>
      </c>
      <c r="E40" s="272" t="s">
        <v>3008</v>
      </c>
      <c r="F40" s="272" t="s">
        <v>3984</v>
      </c>
      <c r="G40" s="245" t="s">
        <v>2168</v>
      </c>
      <c r="H40" s="246"/>
      <c r="I40" s="245" t="str">
        <f t="shared" si="1"/>
        <v>AQ_EXPOCAR_PeriodDe ; AQ_EXPOCAR_PeriodA</v>
      </c>
      <c r="J40" s="245" t="s">
        <v>4696</v>
      </c>
      <c r="K40" s="259"/>
      <c r="L40" s="756"/>
    </row>
    <row r="41" spans="1:12" ht="18" x14ac:dyDescent="0.2">
      <c r="A41" s="9" t="s">
        <v>718</v>
      </c>
      <c r="B41" s="742" t="str">
        <f>IF(ISERROR(LOOKUP(A41,TABLE,SIGNE)),"",(LOOKUP(A41,TABLE,SIGNE)))</f>
        <v>●</v>
      </c>
      <c r="C41" s="543"/>
      <c r="D41" s="543"/>
      <c r="E41" s="280" t="s">
        <v>719</v>
      </c>
      <c r="F41" s="280" t="s">
        <v>2003</v>
      </c>
      <c r="G41" s="245" t="s">
        <v>2162</v>
      </c>
      <c r="H41" s="246"/>
      <c r="I41" s="245" t="str">
        <f t="shared" si="1"/>
        <v>AQ_EXPOCAR_CdParag="BRUITS"</v>
      </c>
      <c r="J41" s="245" t="s">
        <v>4696</v>
      </c>
      <c r="K41" s="256"/>
      <c r="L41" s="755"/>
    </row>
    <row r="42" spans="1:12" ht="22.5" x14ac:dyDescent="0.2">
      <c r="A42" s="10" t="s">
        <v>720</v>
      </c>
      <c r="B42" s="742" t="str">
        <f>IF(ISERROR(LOOKUP(A42,TABLE,SIGNE)),"",(LOOKUP(A42,TABLE,SIGNE)))</f>
        <v>►</v>
      </c>
      <c r="C42" s="745"/>
      <c r="D42" s="745"/>
      <c r="E42" s="248" t="s">
        <v>4009</v>
      </c>
      <c r="F42" s="248" t="s">
        <v>4010</v>
      </c>
      <c r="G42" s="245" t="s">
        <v>2610</v>
      </c>
      <c r="H42" s="246" t="s">
        <v>7</v>
      </c>
      <c r="I42" s="245" t="str">
        <f t="shared" si="1"/>
        <v xml:space="preserve"> (Filtre : AQ_EXPOCAR_CdParag="BRUITS" AND AQ_EXPOCAR_CdItem="AMBCRI") ; AQ_EXPOCAR_OuiNon ;  (Filtre : AQ_EXPOCAR_CdParag="BRUITS" AND AQ_EXPOCAR_CdItem="AMBCRI")_N  ; AQ_EXPOCAR_OuiNon_N</v>
      </c>
      <c r="J42" s="245" t="s">
        <v>4696</v>
      </c>
      <c r="K42" s="258">
        <v>10</v>
      </c>
      <c r="L42" s="755">
        <v>12</v>
      </c>
    </row>
    <row r="43" spans="1:12" x14ac:dyDescent="0.2">
      <c r="A43" s="9" t="s">
        <v>721</v>
      </c>
      <c r="B43" s="742"/>
      <c r="C43" s="744" t="str">
        <f t="shared" ref="C43:D45" si="4">IF(C42="x","+","")</f>
        <v/>
      </c>
      <c r="D43" s="744" t="str">
        <f t="shared" si="4"/>
        <v/>
      </c>
      <c r="E43" s="272" t="s">
        <v>3008</v>
      </c>
      <c r="F43" s="272" t="s">
        <v>3984</v>
      </c>
      <c r="G43" s="245" t="s">
        <v>2168</v>
      </c>
      <c r="H43" s="246"/>
      <c r="I43" s="245" t="str">
        <f t="shared" si="1"/>
        <v>AQ_EXPOCAR_PeriodDe ; AQ_EXPOCAR_PeriodA</v>
      </c>
      <c r="J43" s="245" t="s">
        <v>4696</v>
      </c>
      <c r="K43" s="259"/>
      <c r="L43" s="756"/>
    </row>
    <row r="44" spans="1:12" ht="33.75" x14ac:dyDescent="0.2">
      <c r="A44" s="10" t="s">
        <v>722</v>
      </c>
      <c r="B44" s="742" t="str">
        <f>IF(ISERROR(LOOKUP(A44,TABLE,SIGNE)),"",(LOOKUP(A44,TABLE,SIGNE)))</f>
        <v>►</v>
      </c>
      <c r="C44" s="745"/>
      <c r="D44" s="745"/>
      <c r="E44" s="248" t="s">
        <v>4011</v>
      </c>
      <c r="F44" s="248" t="s">
        <v>4012</v>
      </c>
      <c r="G44" s="245" t="s">
        <v>4013</v>
      </c>
      <c r="H44" s="246" t="s">
        <v>7</v>
      </c>
      <c r="I44" s="245" t="str">
        <f t="shared" si="1"/>
        <v xml:space="preserve"> (Filtre : AQ_EXPOCAR_CdParag="BRUITS" AND AQ_EXPOCAR_CdItem="BRUITS") ; AQ_EXPOCAR_OuiNon ;  (Filtre : AQ_EXPOCAR_CdParag="BRUITS" AND AQ_EXPOCAR_CdItem="BRUITS")_N  ; AQ_EXPOCAR_OuiNon_N</v>
      </c>
      <c r="J44" s="245" t="s">
        <v>4696</v>
      </c>
      <c r="K44" s="261">
        <v>11</v>
      </c>
      <c r="L44" s="755">
        <v>13</v>
      </c>
    </row>
    <row r="45" spans="1:12" x14ac:dyDescent="0.2">
      <c r="A45" s="9" t="s">
        <v>723</v>
      </c>
      <c r="B45" s="742"/>
      <c r="C45" s="744" t="str">
        <f t="shared" si="4"/>
        <v/>
      </c>
      <c r="D45" s="744" t="str">
        <f t="shared" si="4"/>
        <v/>
      </c>
      <c r="E45" s="272" t="s">
        <v>3008</v>
      </c>
      <c r="F45" s="272" t="s">
        <v>3984</v>
      </c>
      <c r="G45" s="245" t="s">
        <v>2168</v>
      </c>
      <c r="H45" s="246"/>
      <c r="I45" s="245" t="str">
        <f t="shared" si="1"/>
        <v>AQ_EXPOCAR_PeriodDe ; AQ_EXPOCAR_PeriodA</v>
      </c>
      <c r="J45" s="245" t="s">
        <v>4696</v>
      </c>
      <c r="K45" s="260"/>
      <c r="L45" s="756"/>
    </row>
    <row r="46" spans="1:12" ht="18" x14ac:dyDescent="0.2">
      <c r="A46" s="9" t="s">
        <v>724</v>
      </c>
      <c r="B46" s="742" t="str">
        <f>IF(ISERROR(LOOKUP(A46,TABLE,SIGNE)),"",(LOOKUP(A46,TABLE,SIGNE)))</f>
        <v>●</v>
      </c>
      <c r="C46" s="543"/>
      <c r="D46" s="543"/>
      <c r="E46" s="280" t="s">
        <v>725</v>
      </c>
      <c r="F46" s="280" t="s">
        <v>2004</v>
      </c>
      <c r="G46" s="245" t="s">
        <v>2163</v>
      </c>
      <c r="H46" s="246"/>
      <c r="I46" s="245" t="str">
        <f t="shared" si="1"/>
        <v>AQ_EXPOCAR_CdParag="TRVPHY"</v>
      </c>
      <c r="J46" s="245" t="s">
        <v>4696</v>
      </c>
      <c r="K46" s="256"/>
      <c r="L46" s="755"/>
    </row>
    <row r="47" spans="1:12" ht="22.5" x14ac:dyDescent="0.2">
      <c r="A47" s="10" t="s">
        <v>726</v>
      </c>
      <c r="B47" s="742" t="str">
        <f>IF(ISERROR(LOOKUP(A47,TABLE,SIGNE)),"",(LOOKUP(A47,TABLE,SIGNE)))</f>
        <v>►</v>
      </c>
      <c r="C47" s="745"/>
      <c r="D47" s="745"/>
      <c r="E47" s="248" t="s">
        <v>4014</v>
      </c>
      <c r="F47" s="248" t="s">
        <v>4015</v>
      </c>
      <c r="G47" s="245" t="s">
        <v>4016</v>
      </c>
      <c r="H47" s="246" t="s">
        <v>7</v>
      </c>
      <c r="I47" s="245" t="str">
        <f t="shared" si="1"/>
        <v>(Filtre : AQ_EXPOCAR_CdParag="TRVPHY" AND AQ_EXPOCAR_CdItem="PHYPEN") ; AQ_EXPOCAR_OuiNon ; (Filtre : AQ_EXPOCAR_CdParag="TRVPHY" AND AQ_EXPOCAR_CdItem="PHYPEN")_N  ; AQ_EXPOCAR_OuiNon_N</v>
      </c>
      <c r="J47" s="245" t="s">
        <v>4696</v>
      </c>
      <c r="K47" s="258">
        <v>12</v>
      </c>
      <c r="L47" s="755">
        <v>14</v>
      </c>
    </row>
    <row r="48" spans="1:12" x14ac:dyDescent="0.2">
      <c r="A48" s="9" t="s">
        <v>727</v>
      </c>
      <c r="B48" s="742"/>
      <c r="C48" s="744" t="str">
        <f t="shared" ref="C48:D50" si="5">IF(C47="x","+","")</f>
        <v/>
      </c>
      <c r="D48" s="744" t="str">
        <f t="shared" si="5"/>
        <v/>
      </c>
      <c r="E48" s="272" t="s">
        <v>3008</v>
      </c>
      <c r="F48" s="272" t="s">
        <v>3984</v>
      </c>
      <c r="G48" s="245" t="s">
        <v>2168</v>
      </c>
      <c r="H48" s="246"/>
      <c r="I48" s="245" t="str">
        <f t="shared" si="1"/>
        <v>AQ_EXPOCAR_PeriodDe ; AQ_EXPOCAR_PeriodA</v>
      </c>
      <c r="J48" s="245" t="s">
        <v>4696</v>
      </c>
      <c r="K48" s="259"/>
      <c r="L48" s="756"/>
    </row>
    <row r="49" spans="1:12" ht="22.5" x14ac:dyDescent="0.2">
      <c r="A49" s="10" t="s">
        <v>728</v>
      </c>
      <c r="B49" s="742" t="str">
        <f>IF(ISERROR(LOOKUP(A49,TABLE,SIGNE)),"",(LOOKUP(A49,TABLE,SIGNE)))</f>
        <v>►</v>
      </c>
      <c r="C49" s="745"/>
      <c r="D49" s="745"/>
      <c r="E49" s="248" t="s">
        <v>4017</v>
      </c>
      <c r="F49" s="248" t="s">
        <v>4018</v>
      </c>
      <c r="G49" s="245" t="s">
        <v>4019</v>
      </c>
      <c r="H49" s="246" t="s">
        <v>7</v>
      </c>
      <c r="I49" s="245" t="str">
        <f t="shared" si="1"/>
        <v>(Filtre : AQ_EXPOCAR_CdParag="TRVPHY" AND AQ_EXPOCAR_CdItem="CHARGE") ; AQ_EXPOCAR_OuiNon ; (Filtre : AQ_EXPOCAR_CdParag="TRVPHY" AND AQ_EXPOCAR_CdItem="CHARGE")_N  ; AQ_EXPOCAR_OuiNon_N</v>
      </c>
      <c r="J49" s="245" t="s">
        <v>4696</v>
      </c>
      <c r="K49" s="261">
        <v>13</v>
      </c>
      <c r="L49" s="755">
        <v>15</v>
      </c>
    </row>
    <row r="50" spans="1:12" x14ac:dyDescent="0.2">
      <c r="A50" s="9" t="s">
        <v>729</v>
      </c>
      <c r="B50" s="742"/>
      <c r="C50" s="744" t="str">
        <f t="shared" si="5"/>
        <v/>
      </c>
      <c r="D50" s="744" t="str">
        <f t="shared" si="5"/>
        <v/>
      </c>
      <c r="E50" s="272" t="s">
        <v>3008</v>
      </c>
      <c r="F50" s="272" t="s">
        <v>3984</v>
      </c>
      <c r="G50" s="245" t="s">
        <v>2168</v>
      </c>
      <c r="H50" s="246"/>
      <c r="I50" s="245" t="str">
        <f t="shared" si="1"/>
        <v>AQ_EXPOCAR_PeriodDe ; AQ_EXPOCAR_PeriodA</v>
      </c>
      <c r="J50" s="245" t="s">
        <v>4696</v>
      </c>
      <c r="K50" s="260"/>
      <c r="L50" s="756"/>
    </row>
    <row r="51" spans="1:12" ht="40.5" x14ac:dyDescent="0.2">
      <c r="A51" s="9" t="s">
        <v>730</v>
      </c>
      <c r="B51" s="742" t="str">
        <f>IF(ISERROR(LOOKUP(A51,TABLE,SIGNE)),"",(LOOKUP(A51,TABLE,SIGNE)))</f>
        <v>●</v>
      </c>
      <c r="C51" s="543"/>
      <c r="D51" s="543"/>
      <c r="E51" s="280" t="s">
        <v>4020</v>
      </c>
      <c r="F51" s="280" t="s">
        <v>4702</v>
      </c>
      <c r="G51" s="245" t="s">
        <v>2164</v>
      </c>
      <c r="H51" s="246"/>
      <c r="I51" s="245" t="str">
        <f t="shared" si="1"/>
        <v>AQ_EXPOCAR_CdParag="CHIMIC"</v>
      </c>
      <c r="J51" s="245" t="s">
        <v>4696</v>
      </c>
      <c r="K51" s="256"/>
      <c r="L51" s="755"/>
    </row>
    <row r="52" spans="1:12" x14ac:dyDescent="0.2">
      <c r="A52" s="10" t="s">
        <v>2912</v>
      </c>
      <c r="B52" s="742" t="str">
        <f>IF(ISERROR(LOOKUP(A52,TABLE,SIGNE)),"",(LOOKUP(A52,TABLE,SIGNE)))</f>
        <v>#►</v>
      </c>
      <c r="C52" s="544" t="str">
        <f>IF(OR(C53="x",C55="x"),"x","")</f>
        <v/>
      </c>
      <c r="D52" s="544" t="str">
        <f>IF(OR(D53="x",D55="x"),"x","")</f>
        <v/>
      </c>
      <c r="E52" s="248" t="s">
        <v>731</v>
      </c>
      <c r="F52" s="248" t="s">
        <v>4021</v>
      </c>
      <c r="G52" s="245" t="s">
        <v>2165</v>
      </c>
      <c r="H52" s="246"/>
      <c r="I52" s="245" t="str">
        <f t="shared" si="1"/>
        <v>AQ_EXPOCAR_CdItem="GAZECH"</v>
      </c>
      <c r="J52" s="245" t="s">
        <v>4696</v>
      </c>
      <c r="K52" s="262">
        <v>14</v>
      </c>
      <c r="L52" s="263">
        <v>16</v>
      </c>
    </row>
    <row r="53" spans="1:12" x14ac:dyDescent="0.2">
      <c r="A53" s="9" t="s">
        <v>732</v>
      </c>
      <c r="B53" s="742" t="str">
        <f>IF(ISERROR(LOOKUP(A53,TABLE,SIGNE)),"",(LOOKUP(A53,TABLE,SIGNE)))</f>
        <v>&gt;</v>
      </c>
      <c r="C53" s="745"/>
      <c r="D53" s="745"/>
      <c r="E53" s="753" t="s">
        <v>4022</v>
      </c>
      <c r="F53" s="753" t="s">
        <v>4023</v>
      </c>
      <c r="G53" s="245" t="s">
        <v>4024</v>
      </c>
      <c r="H53" s="246" t="s">
        <v>7</v>
      </c>
      <c r="I53" s="245" t="str">
        <f t="shared" si="1"/>
        <v>(Filtre : AQ_EXPOCAR_CdItem="GAZECH" AND AQ_EXPOCAR_CdsSItem="DIESEL") ; AQ_EXPOCAR_OuiNon ; (Filtre : AQ_EXPOCAR_CdItem="GAZECH" AND AQ_EXPOCAR_CdsSItem="DIESEL")_N  ; AQ_EXPOCAR_OuiNon_N</v>
      </c>
      <c r="J53" s="245" t="s">
        <v>4696</v>
      </c>
      <c r="K53" s="264" t="s">
        <v>2540</v>
      </c>
      <c r="L53" s="755">
        <v>16</v>
      </c>
    </row>
    <row r="54" spans="1:12" x14ac:dyDescent="0.2">
      <c r="A54" s="9" t="s">
        <v>733</v>
      </c>
      <c r="B54" s="742"/>
      <c r="C54" s="744" t="str">
        <f t="shared" ref="C54:D56" si="6">IF(C53="x","+","")</f>
        <v/>
      </c>
      <c r="D54" s="744" t="str">
        <f t="shared" si="6"/>
        <v/>
      </c>
      <c r="E54" s="272" t="s">
        <v>3008</v>
      </c>
      <c r="F54" s="272" t="s">
        <v>3984</v>
      </c>
      <c r="G54" s="245" t="s">
        <v>2168</v>
      </c>
      <c r="H54" s="246"/>
      <c r="I54" s="245" t="str">
        <f t="shared" si="1"/>
        <v>AQ_EXPOCAR_PeriodDe ; AQ_EXPOCAR_PeriodA</v>
      </c>
      <c r="J54" s="245" t="s">
        <v>4696</v>
      </c>
      <c r="K54" s="264"/>
      <c r="L54" s="755"/>
    </row>
    <row r="55" spans="1:12" x14ac:dyDescent="0.2">
      <c r="A55" s="9" t="s">
        <v>734</v>
      </c>
      <c r="B55" s="742" t="str">
        <f>IF(ISERROR(LOOKUP(A55,TABLE,SIGNE)),"",(LOOKUP(A55,TABLE,SIGNE)))</f>
        <v>&gt;</v>
      </c>
      <c r="C55" s="745"/>
      <c r="D55" s="745"/>
      <c r="E55" s="753" t="s">
        <v>3009</v>
      </c>
      <c r="F55" s="753" t="s">
        <v>4025</v>
      </c>
      <c r="G55" s="245" t="s">
        <v>4026</v>
      </c>
      <c r="H55" s="246" t="s">
        <v>7</v>
      </c>
      <c r="I55" s="245" t="str">
        <f t="shared" si="1"/>
        <v>(Filtre : AQ_EXPOCAR_CdItem="GAZECH" AND AQ_EXPOCAR_CdsSItem="ESSENCE") ; AQ_EXPOCAR_OuiNon ; (Filtre : AQ_EXPOCAR_CdItem="GAZECH" AND AQ_EXPOCAR_CdsSItem="ESSENCE")_N  ; AQ_EXPOCAR_OuiNon_N</v>
      </c>
      <c r="J55" s="245" t="s">
        <v>4696</v>
      </c>
      <c r="K55" s="264" t="s">
        <v>2541</v>
      </c>
      <c r="L55" s="755">
        <v>16</v>
      </c>
    </row>
    <row r="56" spans="1:12" x14ac:dyDescent="0.2">
      <c r="A56" s="9" t="s">
        <v>735</v>
      </c>
      <c r="B56" s="742"/>
      <c r="C56" s="744" t="str">
        <f t="shared" si="6"/>
        <v/>
      </c>
      <c r="D56" s="744" t="str">
        <f t="shared" si="6"/>
        <v/>
      </c>
      <c r="E56" s="272" t="s">
        <v>3008</v>
      </c>
      <c r="F56" s="272" t="s">
        <v>3984</v>
      </c>
      <c r="G56" s="245" t="s">
        <v>2168</v>
      </c>
      <c r="H56" s="246"/>
      <c r="I56" s="245" t="str">
        <f t="shared" si="1"/>
        <v>AQ_EXPOCAR_PeriodDe ; AQ_EXPOCAR_PeriodA</v>
      </c>
      <c r="J56" s="245" t="s">
        <v>4696</v>
      </c>
      <c r="K56" s="264"/>
      <c r="L56" s="755"/>
    </row>
    <row r="57" spans="1:12" ht="22.5" x14ac:dyDescent="0.2">
      <c r="A57" s="10" t="s">
        <v>2912</v>
      </c>
      <c r="B57" s="742" t="str">
        <f>IF(ISERROR(LOOKUP(A57,TABLE,SIGNE)),"",(LOOKUP(A57,TABLE,SIGNE)))</f>
        <v>#►</v>
      </c>
      <c r="C57" s="544" t="str">
        <f>IF(OR(C58="x",C60="x",C62="x",C64="x",C66="x",C68="x"),"x","")</f>
        <v/>
      </c>
      <c r="D57" s="544" t="str">
        <f>IF(OR(D58="x",D60="x",D62="x",D64="x",D66="x",D68="x"),"x","")</f>
        <v/>
      </c>
      <c r="E57" s="248" t="s">
        <v>736</v>
      </c>
      <c r="F57" s="248" t="s">
        <v>4027</v>
      </c>
      <c r="G57" s="245" t="s">
        <v>2166</v>
      </c>
      <c r="H57" s="246"/>
      <c r="I57" s="245" t="str">
        <f t="shared" si="1"/>
        <v>AQ_EXPOCAR_CdItem="SOLVAN"</v>
      </c>
      <c r="J57" s="245" t="s">
        <v>4696</v>
      </c>
      <c r="K57" s="249">
        <v>19</v>
      </c>
      <c r="L57" s="263">
        <v>17</v>
      </c>
    </row>
    <row r="58" spans="1:12" x14ac:dyDescent="0.2">
      <c r="A58" s="9" t="s">
        <v>737</v>
      </c>
      <c r="B58" s="742" t="str">
        <f>IF(ISERROR(LOOKUP(A58,TABLE,SIGNE)),"",(LOOKUP(A58,TABLE,SIGNE)))</f>
        <v>&gt;</v>
      </c>
      <c r="C58" s="745"/>
      <c r="D58" s="745"/>
      <c r="E58" s="753" t="s">
        <v>4028</v>
      </c>
      <c r="F58" s="753" t="s">
        <v>4029</v>
      </c>
      <c r="G58" s="245" t="s">
        <v>4030</v>
      </c>
      <c r="H58" s="246" t="s">
        <v>7</v>
      </c>
      <c r="I58" s="245" t="str">
        <f t="shared" si="1"/>
        <v>(Filtre : AQ_EXPOCAR_CdItem="SOLVAN" AND AQ_EXPOCAR_CdsSItem="ESSENCE") ; AQ_EXPOCAR_OuiNon ; (Filtre : AQ_EXPOCAR_CdItem="SOLVAN" AND AQ_EXPOCAR_CdsSItem="ESSENCE")_N  ; AQ_EXPOCAR_OuiNon_N</v>
      </c>
      <c r="J58" s="245" t="s">
        <v>4696</v>
      </c>
      <c r="K58" s="264">
        <v>19</v>
      </c>
      <c r="L58" s="755">
        <v>17</v>
      </c>
    </row>
    <row r="59" spans="1:12" x14ac:dyDescent="0.2">
      <c r="A59" s="9" t="s">
        <v>738</v>
      </c>
      <c r="B59" s="742"/>
      <c r="C59" s="744" t="str">
        <f t="shared" ref="C59:D69" si="7">IF(C58="x","+","")</f>
        <v/>
      </c>
      <c r="D59" s="744" t="str">
        <f t="shared" si="7"/>
        <v/>
      </c>
      <c r="E59" s="272" t="s">
        <v>3008</v>
      </c>
      <c r="F59" s="272" t="s">
        <v>3984</v>
      </c>
      <c r="G59" s="245" t="s">
        <v>2168</v>
      </c>
      <c r="H59" s="246"/>
      <c r="I59" s="245" t="str">
        <f t="shared" si="1"/>
        <v>AQ_EXPOCAR_PeriodDe ; AQ_EXPOCAR_PeriodA</v>
      </c>
      <c r="J59" s="245" t="s">
        <v>4696</v>
      </c>
      <c r="K59" s="264"/>
      <c r="L59" s="755"/>
    </row>
    <row r="60" spans="1:12" x14ac:dyDescent="0.2">
      <c r="A60" s="9" t="s">
        <v>739</v>
      </c>
      <c r="B60" s="742" t="str">
        <f>IF(ISERROR(LOOKUP(A60,TABLE,SIGNE)),"",(LOOKUP(A60,TABLE,SIGNE)))</f>
        <v>&gt;</v>
      </c>
      <c r="C60" s="745"/>
      <c r="D60" s="745"/>
      <c r="E60" s="753" t="s">
        <v>4031</v>
      </c>
      <c r="F60" s="753" t="s">
        <v>4032</v>
      </c>
      <c r="G60" s="245" t="s">
        <v>4033</v>
      </c>
      <c r="H60" s="246" t="s">
        <v>7</v>
      </c>
      <c r="I60" s="245" t="str">
        <f t="shared" si="1"/>
        <v>(Filtre : AQ_EXPOCAR_CdItem="SOLVAN" AND AQ_EXPOCAR_CdsSItem="TRICHLO") ; AQ_EXPOCAR_OuiNon ; (Filtre : AQ_EXPOCAR_CdItem="SOLVAN" AND AQ_EXPOCAR_CdsSItem="TRICHLO")_N  ; AQ_EXPOCAR_OuiNon_N</v>
      </c>
      <c r="J60" s="245" t="s">
        <v>4696</v>
      </c>
      <c r="K60" s="264">
        <v>19</v>
      </c>
      <c r="L60" s="755">
        <v>17</v>
      </c>
    </row>
    <row r="61" spans="1:12" x14ac:dyDescent="0.2">
      <c r="A61" s="9" t="s">
        <v>740</v>
      </c>
      <c r="B61" s="742"/>
      <c r="C61" s="744" t="str">
        <f t="shared" si="7"/>
        <v/>
      </c>
      <c r="D61" s="744" t="str">
        <f t="shared" si="7"/>
        <v/>
      </c>
      <c r="E61" s="272" t="s">
        <v>3008</v>
      </c>
      <c r="F61" s="272" t="s">
        <v>3984</v>
      </c>
      <c r="G61" s="245" t="s">
        <v>2168</v>
      </c>
      <c r="H61" s="246"/>
      <c r="I61" s="245" t="str">
        <f t="shared" si="1"/>
        <v>AQ_EXPOCAR_PeriodDe ; AQ_EXPOCAR_PeriodA</v>
      </c>
      <c r="J61" s="245" t="s">
        <v>4696</v>
      </c>
      <c r="K61" s="264"/>
      <c r="L61" s="755"/>
    </row>
    <row r="62" spans="1:12" x14ac:dyDescent="0.2">
      <c r="A62" s="9" t="s">
        <v>741</v>
      </c>
      <c r="B62" s="742" t="str">
        <f>IF(ISERROR(LOOKUP(A62,TABLE,SIGNE)),"",(LOOKUP(A62,TABLE,SIGNE)))</f>
        <v>&gt;</v>
      </c>
      <c r="C62" s="745"/>
      <c r="D62" s="745"/>
      <c r="E62" s="753" t="s">
        <v>4034</v>
      </c>
      <c r="F62" s="753" t="s">
        <v>4035</v>
      </c>
      <c r="G62" s="245" t="s">
        <v>4036</v>
      </c>
      <c r="H62" s="246" t="s">
        <v>7</v>
      </c>
      <c r="I62" s="245" t="str">
        <f t="shared" si="1"/>
        <v>(Filtre : AQ_EXPOCAR_CdItem="SOLVAN" AND AQ_EXPOCAR_CdsSItem="WHITESPIRIT") ; AQ_EXPOCAR_OuiNon ; (Filtre : AQ_EXPOCAR_CdItem="SOLVAN" AND AQ_EXPOCAR_CdsSItem="WHITESPIRIT")_N  ; AQ_EXPOCAR_OuiNon_N</v>
      </c>
      <c r="J62" s="245" t="s">
        <v>4696</v>
      </c>
      <c r="K62" s="264">
        <v>19</v>
      </c>
      <c r="L62" s="755">
        <v>17</v>
      </c>
    </row>
    <row r="63" spans="1:12" x14ac:dyDescent="0.2">
      <c r="A63" s="9" t="s">
        <v>742</v>
      </c>
      <c r="B63" s="742"/>
      <c r="C63" s="744" t="str">
        <f t="shared" si="7"/>
        <v/>
      </c>
      <c r="D63" s="744" t="str">
        <f t="shared" si="7"/>
        <v/>
      </c>
      <c r="E63" s="272" t="s">
        <v>3008</v>
      </c>
      <c r="F63" s="272" t="s">
        <v>3984</v>
      </c>
      <c r="G63" s="245" t="s">
        <v>2168</v>
      </c>
      <c r="H63" s="246"/>
      <c r="I63" s="245" t="str">
        <f t="shared" si="1"/>
        <v>AQ_EXPOCAR_PeriodDe ; AQ_EXPOCAR_PeriodA</v>
      </c>
      <c r="J63" s="245" t="s">
        <v>4696</v>
      </c>
      <c r="K63" s="264"/>
      <c r="L63" s="755"/>
    </row>
    <row r="64" spans="1:12" x14ac:dyDescent="0.2">
      <c r="A64" s="9" t="s">
        <v>743</v>
      </c>
      <c r="B64" s="742" t="str">
        <f>IF(ISERROR(LOOKUP(A64,TABLE,SIGNE)),"",(LOOKUP(A64,TABLE,SIGNE)))</f>
        <v>&gt;</v>
      </c>
      <c r="C64" s="745"/>
      <c r="D64" s="745"/>
      <c r="E64" s="753" t="s">
        <v>4037</v>
      </c>
      <c r="F64" s="753" t="s">
        <v>4038</v>
      </c>
      <c r="G64" s="245" t="s">
        <v>4039</v>
      </c>
      <c r="H64" s="246" t="s">
        <v>7</v>
      </c>
      <c r="I64" s="245" t="str">
        <f t="shared" si="1"/>
        <v>(Filtre : AQ_EXPOCAR_CdItem="SOLVAN" AND AQ_EXPOCAR_CdsSItem="CELLULOSIQUE") ; AQ_EXPOCAR_OuiNon ; (Filtre : AQ_EXPOCAR_CdItem="SOLVAN" AND AQ_EXPOCAR_CdsSItem="CELLULOSIQUE")_N  ; AQ_EXPOCAR_OuiNon_N</v>
      </c>
      <c r="J64" s="245" t="s">
        <v>4696</v>
      </c>
      <c r="K64" s="264">
        <v>19</v>
      </c>
      <c r="L64" s="755">
        <v>17</v>
      </c>
    </row>
    <row r="65" spans="1:12" x14ac:dyDescent="0.2">
      <c r="A65" s="9" t="s">
        <v>744</v>
      </c>
      <c r="B65" s="742"/>
      <c r="C65" s="744" t="str">
        <f t="shared" si="7"/>
        <v/>
      </c>
      <c r="D65" s="744" t="str">
        <f t="shared" si="7"/>
        <v/>
      </c>
      <c r="E65" s="272" t="s">
        <v>3008</v>
      </c>
      <c r="F65" s="272" t="s">
        <v>3984</v>
      </c>
      <c r="G65" s="245" t="s">
        <v>2168</v>
      </c>
      <c r="H65" s="246"/>
      <c r="I65" s="245" t="str">
        <f t="shared" si="1"/>
        <v>AQ_EXPOCAR_PeriodDe ; AQ_EXPOCAR_PeriodA</v>
      </c>
      <c r="J65" s="245" t="s">
        <v>4696</v>
      </c>
      <c r="K65" s="264"/>
      <c r="L65" s="755"/>
    </row>
    <row r="66" spans="1:12" x14ac:dyDescent="0.2">
      <c r="A66" s="9" t="s">
        <v>745</v>
      </c>
      <c r="B66" s="742" t="str">
        <f>IF(ISERROR(LOOKUP(A66,TABLE,SIGNE)),"",(LOOKUP(A66,TABLE,SIGNE)))</f>
        <v>&gt;</v>
      </c>
      <c r="C66" s="745"/>
      <c r="D66" s="745"/>
      <c r="E66" s="753" t="s">
        <v>4040</v>
      </c>
      <c r="F66" s="753" t="s">
        <v>4041</v>
      </c>
      <c r="G66" s="245" t="s">
        <v>4042</v>
      </c>
      <c r="H66" s="246" t="s">
        <v>7</v>
      </c>
      <c r="I66" s="245" t="str">
        <f t="shared" si="1"/>
        <v>(Filtre : AQ_EXPOCAR_CdItem="SOLVAN" AND AQ_EXPOCAR_CdsSItem="FORMALDEIDE") ; AQ_EXPOCAR_OuiNon ; (Filtre : AQ_EXPOCAR_CdItem="SOLVAN" AND AQ_EXPOCAR_CdsSItem="FORMALDEIDE")_N  ; AQ_EXPOCAR_OuiNon_N</v>
      </c>
      <c r="J66" s="245" t="s">
        <v>4696</v>
      </c>
      <c r="K66" s="264">
        <v>19</v>
      </c>
      <c r="L66" s="755">
        <v>17</v>
      </c>
    </row>
    <row r="67" spans="1:12" x14ac:dyDescent="0.2">
      <c r="A67" s="9" t="s">
        <v>746</v>
      </c>
      <c r="B67" s="742"/>
      <c r="C67" s="744" t="str">
        <f t="shared" si="7"/>
        <v/>
      </c>
      <c r="D67" s="744" t="str">
        <f t="shared" si="7"/>
        <v/>
      </c>
      <c r="E67" s="272" t="s">
        <v>3008</v>
      </c>
      <c r="F67" s="272" t="s">
        <v>3984</v>
      </c>
      <c r="G67" s="245" t="s">
        <v>2168</v>
      </c>
      <c r="H67" s="246"/>
      <c r="I67" s="245" t="str">
        <f t="shared" ref="I67:I130" si="8">IF(G67&lt;&gt;"",IF(H67&lt;&gt;"",G67&amp;" ; "&amp;IFERROR(IF(SEARCH(" ; ",G67)&gt;0,SUBSTITUTE(G67," ; ","_N  ; ")&amp;"_N"),IFERROR(IF(SEARCH(" ;",G67)&gt;0,SUBSTITUTE(G67," ;","_N  ; ")&amp;"_N"),IFERROR(IF(SEARCH(";",G67)&gt;0,SUBSTITUTE(G67,";","_N  ; ")&amp;"_N"),G67&amp;"_N"))),G67),"")</f>
        <v>AQ_EXPOCAR_PeriodDe ; AQ_EXPOCAR_PeriodA</v>
      </c>
      <c r="J67" s="245" t="s">
        <v>4696</v>
      </c>
      <c r="K67" s="264"/>
      <c r="L67" s="755"/>
    </row>
    <row r="68" spans="1:12" x14ac:dyDescent="0.2">
      <c r="A68" s="9" t="s">
        <v>747</v>
      </c>
      <c r="B68" s="742" t="str">
        <f>IF(ISERROR(LOOKUP(A68,TABLE,SIGNE)),"",(LOOKUP(A68,TABLE,SIGNE)))</f>
        <v>&gt;</v>
      </c>
      <c r="C68" s="745"/>
      <c r="D68" s="745"/>
      <c r="E68" s="753" t="s">
        <v>748</v>
      </c>
      <c r="F68" s="753" t="s">
        <v>4043</v>
      </c>
      <c r="G68" s="245" t="s">
        <v>4044</v>
      </c>
      <c r="H68" s="246"/>
      <c r="I68" s="245" t="str">
        <f>IF(G68&lt;&gt;"",IF(H68&lt;&gt;"",G68&amp;" ; "&amp;IFERROR(IF(SEARCH(" ; ",G68)&gt;0,SUBSTITUTE(G68," ; ","_N  ; ")&amp;"_N"),IFERROR(IF(SEARCH(" ;",G68)&gt;0,SUBSTITUTE(G68," ;","_N  ; ")&amp;"_N"),IFERROR(IF(SEARCH(";",G68)&gt;0,SUBSTITUTE(G68,";","_N  ; ")&amp;"_N"),G68&amp;"_N"))),G68),"")</f>
        <v>(Filtre : AQ_EXPOCAR_CdItem="SOLVAN" AND AQ_EXPOCAR_CdsSItem="AUTRES") ; AQ_EXPOCAR_OuiNon ; AQ_EXPOCAR_AutresPs  ;AQ_EXPOCAR_AutresPs2 ; AQ_EXPOCAR_AutresPs3</v>
      </c>
      <c r="J68" s="245" t="s">
        <v>4696</v>
      </c>
      <c r="K68" s="264">
        <v>19</v>
      </c>
      <c r="L68" s="755">
        <v>17</v>
      </c>
    </row>
    <row r="69" spans="1:12" x14ac:dyDescent="0.2">
      <c r="A69" s="9" t="s">
        <v>749</v>
      </c>
      <c r="B69" s="742"/>
      <c r="C69" s="744" t="str">
        <f t="shared" si="7"/>
        <v/>
      </c>
      <c r="D69" s="744" t="str">
        <f t="shared" si="7"/>
        <v/>
      </c>
      <c r="E69" s="272" t="s">
        <v>3008</v>
      </c>
      <c r="F69" s="272" t="s">
        <v>3984</v>
      </c>
      <c r="G69" s="245" t="s">
        <v>2168</v>
      </c>
      <c r="H69" s="246"/>
      <c r="I69" s="245" t="str">
        <f t="shared" si="8"/>
        <v>AQ_EXPOCAR_PeriodDe ; AQ_EXPOCAR_PeriodA</v>
      </c>
      <c r="J69" s="245" t="s">
        <v>4696</v>
      </c>
      <c r="K69" s="264"/>
      <c r="L69" s="755"/>
    </row>
    <row r="70" spans="1:12" x14ac:dyDescent="0.2">
      <c r="A70" s="10" t="s">
        <v>2912</v>
      </c>
      <c r="B70" s="742" t="str">
        <f>IF(ISERROR(LOOKUP(A70,TABLE,SIGNE)),"",(LOOKUP(A70,TABLE,SIGNE)))</f>
        <v>#►</v>
      </c>
      <c r="C70" s="544" t="str">
        <f>IF(OR(C71="x",C73="x",C75="x"),"x","")</f>
        <v/>
      </c>
      <c r="D70" s="544" t="str">
        <f>IF(OR(D71="x",D73="x",D75="x"),"x","")</f>
        <v/>
      </c>
      <c r="E70" s="248" t="s">
        <v>2897</v>
      </c>
      <c r="F70" s="248" t="s">
        <v>4045</v>
      </c>
      <c r="G70" s="245" t="s">
        <v>2167</v>
      </c>
      <c r="H70" s="246"/>
      <c r="I70" s="245" t="str">
        <f t="shared" si="8"/>
        <v>AQ_EXPOCAR_CdItem="FUMEE"</v>
      </c>
      <c r="J70" s="245" t="s">
        <v>4696</v>
      </c>
      <c r="K70" s="265"/>
      <c r="L70" s="263">
        <v>18</v>
      </c>
    </row>
    <row r="71" spans="1:12" x14ac:dyDescent="0.2">
      <c r="A71" s="9" t="s">
        <v>750</v>
      </c>
      <c r="B71" s="742" t="str">
        <f>IF(ISERROR(LOOKUP(A71,TABLE,SIGNE)),"",(LOOKUP(A71,TABLE,SIGNE)))</f>
        <v>&gt;</v>
      </c>
      <c r="C71" s="745"/>
      <c r="D71" s="745"/>
      <c r="E71" s="753" t="s">
        <v>4046</v>
      </c>
      <c r="F71" s="753" t="s">
        <v>4047</v>
      </c>
      <c r="G71" s="245" t="s">
        <v>4048</v>
      </c>
      <c r="H71" s="246" t="s">
        <v>7</v>
      </c>
      <c r="I71" s="245" t="str">
        <f t="shared" si="8"/>
        <v>(Filtre : AQ_EXPOCAR_CdItem="FUMEE" AND AQ_EXPOCAR_CdsSItem="SOUDAGE") ; AQ_EXPOCAR_OuiNon ; (Filtre : AQ_EXPOCAR_CdItem="FUMEE" AND AQ_EXPOCAR_CdsSItem="SOUDAGE")_N  ; AQ_EXPOCAR_OuiNon_N</v>
      </c>
      <c r="J71" s="245" t="s">
        <v>4696</v>
      </c>
      <c r="K71" s="264"/>
      <c r="L71" s="755">
        <v>18</v>
      </c>
    </row>
    <row r="72" spans="1:12" x14ac:dyDescent="0.2">
      <c r="A72" s="9" t="s">
        <v>751</v>
      </c>
      <c r="B72" s="742"/>
      <c r="C72" s="744" t="str">
        <f t="shared" ref="C72:D76" si="9">IF(C71="x","+","")</f>
        <v/>
      </c>
      <c r="D72" s="744" t="str">
        <f t="shared" si="9"/>
        <v/>
      </c>
      <c r="E72" s="272" t="s">
        <v>3008</v>
      </c>
      <c r="F72" s="272" t="s">
        <v>3984</v>
      </c>
      <c r="G72" s="245" t="s">
        <v>2168</v>
      </c>
      <c r="H72" s="246"/>
      <c r="I72" s="245" t="str">
        <f t="shared" si="8"/>
        <v>AQ_EXPOCAR_PeriodDe ; AQ_EXPOCAR_PeriodA</v>
      </c>
      <c r="J72" s="245" t="s">
        <v>4696</v>
      </c>
      <c r="K72" s="264"/>
      <c r="L72" s="755"/>
    </row>
    <row r="73" spans="1:12" x14ac:dyDescent="0.2">
      <c r="A73" s="9" t="s">
        <v>752</v>
      </c>
      <c r="B73" s="742" t="str">
        <f>IF(ISERROR(LOOKUP(A73,TABLE,SIGNE)),"",(LOOKUP(A73,TABLE,SIGNE)))</f>
        <v>&gt;</v>
      </c>
      <c r="C73" s="745"/>
      <c r="D73" s="745"/>
      <c r="E73" s="753" t="s">
        <v>4049</v>
      </c>
      <c r="F73" s="753" t="s">
        <v>4050</v>
      </c>
      <c r="G73" s="245" t="s">
        <v>4051</v>
      </c>
      <c r="H73" s="246" t="s">
        <v>7</v>
      </c>
      <c r="I73" s="245" t="str">
        <f t="shared" si="8"/>
        <v>(Filtre : AQ_EXPOCAR_CdItem="FUMEE" AND AQ_EXPOCAR_CdsSItem="PLASTIQUE") ; AQ_EXPOCAR_OuiNon ; (Filtre : AQ_EXPOCAR_CdItem="FUMEE" AND AQ_EXPOCAR_CdsSItem="PLASTIQUE")_N  ; AQ_EXPOCAR_OuiNon_N</v>
      </c>
      <c r="J73" s="245" t="s">
        <v>4696</v>
      </c>
      <c r="K73" s="264"/>
      <c r="L73" s="755">
        <v>18</v>
      </c>
    </row>
    <row r="74" spans="1:12" x14ac:dyDescent="0.2">
      <c r="A74" s="9" t="s">
        <v>753</v>
      </c>
      <c r="B74" s="742"/>
      <c r="C74" s="744" t="str">
        <f t="shared" si="9"/>
        <v/>
      </c>
      <c r="D74" s="744" t="str">
        <f t="shared" si="9"/>
        <v/>
      </c>
      <c r="E74" s="272" t="s">
        <v>3008</v>
      </c>
      <c r="F74" s="272" t="s">
        <v>3984</v>
      </c>
      <c r="G74" s="245" t="s">
        <v>2168</v>
      </c>
      <c r="H74" s="246"/>
      <c r="I74" s="245" t="str">
        <f t="shared" si="8"/>
        <v>AQ_EXPOCAR_PeriodDe ; AQ_EXPOCAR_PeriodA</v>
      </c>
      <c r="J74" s="245" t="s">
        <v>4696</v>
      </c>
      <c r="K74" s="264"/>
      <c r="L74" s="755"/>
    </row>
    <row r="75" spans="1:12" ht="22.5" x14ac:dyDescent="0.2">
      <c r="A75" s="9" t="s">
        <v>754</v>
      </c>
      <c r="B75" s="742" t="str">
        <f>IF(ISERROR(LOOKUP(A75,TABLE,SIGNE)),"",(LOOKUP(A75,TABLE,SIGNE)))</f>
        <v>&gt;</v>
      </c>
      <c r="C75" s="745"/>
      <c r="D75" s="745"/>
      <c r="E75" s="753" t="s">
        <v>4052</v>
      </c>
      <c r="F75" s="753" t="s">
        <v>4053</v>
      </c>
      <c r="G75" s="245" t="s">
        <v>4054</v>
      </c>
      <c r="H75" s="246" t="s">
        <v>7</v>
      </c>
      <c r="I75" s="245" t="str">
        <f t="shared" si="8"/>
        <v>(Filtre : AQ_EXPOCAR_CdItem="FUMEE" AND AQ_EXPOCAR_CdsSItem="CHAUFFAGE") ; AQ_EXPOCAR_OuiNon ; (Filtre : AQ_EXPOCAR_CdItem="FUMEE" AND AQ_EXPOCAR_CdsSItem="CHAUFFAGE")_N  ; AQ_EXPOCAR_OuiNon_N</v>
      </c>
      <c r="J75" s="245" t="s">
        <v>4696</v>
      </c>
      <c r="K75" s="264"/>
      <c r="L75" s="755">
        <v>18</v>
      </c>
    </row>
    <row r="76" spans="1:12" x14ac:dyDescent="0.2">
      <c r="A76" s="9" t="s">
        <v>755</v>
      </c>
      <c r="B76" s="742"/>
      <c r="C76" s="744" t="str">
        <f t="shared" si="9"/>
        <v/>
      </c>
      <c r="D76" s="744" t="str">
        <f t="shared" si="9"/>
        <v/>
      </c>
      <c r="E76" s="272" t="s">
        <v>3008</v>
      </c>
      <c r="F76" s="272" t="s">
        <v>3984</v>
      </c>
      <c r="G76" s="245" t="s">
        <v>2168</v>
      </c>
      <c r="H76" s="246"/>
      <c r="I76" s="245" t="str">
        <f t="shared" si="8"/>
        <v>AQ_EXPOCAR_PeriodDe ; AQ_EXPOCAR_PeriodA</v>
      </c>
      <c r="J76" s="245" t="s">
        <v>4696</v>
      </c>
      <c r="K76" s="264"/>
      <c r="L76" s="755"/>
    </row>
    <row r="77" spans="1:12" x14ac:dyDescent="0.2">
      <c r="A77" s="10" t="s">
        <v>2912</v>
      </c>
      <c r="B77" s="742" t="str">
        <f>IF(ISERROR(LOOKUP(A77,TABLE,SIGNE)),"",(LOOKUP(A77,TABLE,SIGNE)))</f>
        <v>#►</v>
      </c>
      <c r="C77" s="544" t="str">
        <f>IF(OR(C78="x",C87="x",C96="x",C98="x",C100="x",C102="x",C104="x"),"x","")</f>
        <v/>
      </c>
      <c r="D77" s="544" t="str">
        <f>IF(OR(D78="x",D87="x",D96="x",D98="x",D100="x",D102="x",D104="x"),"x","")</f>
        <v/>
      </c>
      <c r="E77" s="248" t="s">
        <v>4055</v>
      </c>
      <c r="F77" s="248" t="s">
        <v>4056</v>
      </c>
      <c r="G77" s="245" t="s">
        <v>2169</v>
      </c>
      <c r="H77" s="246"/>
      <c r="I77" s="245" t="str">
        <f t="shared" si="8"/>
        <v>AQ_EXPOCAR_CdItem="POUSSI"</v>
      </c>
      <c r="J77" s="245" t="s">
        <v>4696</v>
      </c>
      <c r="K77" s="261"/>
      <c r="L77" s="263">
        <v>19</v>
      </c>
    </row>
    <row r="78" spans="1:12" x14ac:dyDescent="0.2">
      <c r="A78" s="9" t="s">
        <v>756</v>
      </c>
      <c r="B78" s="742"/>
      <c r="C78" s="754" t="str">
        <f>IF(OR(C79="x",C81="x",C83="x",C85="x"),"x","")</f>
        <v/>
      </c>
      <c r="D78" s="754" t="str">
        <f>IF(OR(D79="x",D81="x",D83="x",D85="x"),"x","")</f>
        <v/>
      </c>
      <c r="E78" s="753" t="s">
        <v>757</v>
      </c>
      <c r="F78" s="753" t="s">
        <v>4057</v>
      </c>
      <c r="G78" s="245"/>
      <c r="H78" s="246"/>
      <c r="I78" s="245" t="str">
        <f t="shared" si="8"/>
        <v/>
      </c>
      <c r="J78" s="245"/>
      <c r="K78" s="264"/>
      <c r="L78" s="755"/>
    </row>
    <row r="79" spans="1:12" x14ac:dyDescent="0.2">
      <c r="A79" s="9" t="s">
        <v>758</v>
      </c>
      <c r="B79" s="742" t="str">
        <f>IF(ISERROR(LOOKUP(A79,TABLE,SIGNE)),"",(LOOKUP(A79,TABLE,SIGNE)))</f>
        <v>&gt;</v>
      </c>
      <c r="C79" s="745"/>
      <c r="D79" s="745"/>
      <c r="E79" s="753" t="s">
        <v>4058</v>
      </c>
      <c r="F79" s="753" t="s">
        <v>4059</v>
      </c>
      <c r="G79" s="245" t="s">
        <v>4060</v>
      </c>
      <c r="H79" s="246" t="s">
        <v>7</v>
      </c>
      <c r="I79" s="245" t="str">
        <f t="shared" si="8"/>
        <v>(Filtre : AQ_EXPOCAR_CdItem="POUSSI" AND AQ_EXPOCAR_CdsSItem="CIMENT") ; AQ_EXPOCAR_OuiNon ; (Filtre : AQ_EXPOCAR_CdItem="POUSSI" AND AQ_EXPOCAR_CdsSItem="CIMENT")_N  ; AQ_EXPOCAR_OuiNon_N</v>
      </c>
      <c r="J79" s="245" t="s">
        <v>4696</v>
      </c>
      <c r="K79" s="264"/>
      <c r="L79" s="755">
        <v>19</v>
      </c>
    </row>
    <row r="80" spans="1:12" x14ac:dyDescent="0.2">
      <c r="A80" s="9" t="s">
        <v>759</v>
      </c>
      <c r="B80" s="742"/>
      <c r="C80" s="744" t="str">
        <f>IF($C$79="x","+","")</f>
        <v/>
      </c>
      <c r="D80" s="744" t="str">
        <f>IF($D$79="x","+","")</f>
        <v/>
      </c>
      <c r="E80" s="272" t="s">
        <v>3008</v>
      </c>
      <c r="F80" s="272" t="s">
        <v>3984</v>
      </c>
      <c r="G80" s="245" t="s">
        <v>2168</v>
      </c>
      <c r="H80" s="246"/>
      <c r="I80" s="245" t="str">
        <f t="shared" si="8"/>
        <v>AQ_EXPOCAR_PeriodDe ; AQ_EXPOCAR_PeriodA</v>
      </c>
      <c r="J80" s="245" t="s">
        <v>4696</v>
      </c>
      <c r="K80" s="266"/>
      <c r="L80" s="756"/>
    </row>
    <row r="81" spans="1:12" x14ac:dyDescent="0.2">
      <c r="A81" s="9" t="s">
        <v>760</v>
      </c>
      <c r="B81" s="742" t="str">
        <f>IF(ISERROR(LOOKUP(A81,TABLE,SIGNE)),"",(LOOKUP(A81,TABLE,SIGNE)))</f>
        <v>&gt;</v>
      </c>
      <c r="C81" s="745"/>
      <c r="D81" s="745"/>
      <c r="E81" s="753" t="s">
        <v>4061</v>
      </c>
      <c r="F81" s="753" t="s">
        <v>4062</v>
      </c>
      <c r="G81" s="245" t="s">
        <v>4063</v>
      </c>
      <c r="H81" s="246" t="s">
        <v>7</v>
      </c>
      <c r="I81" s="245" t="str">
        <f t="shared" si="8"/>
        <v>(Filtre : AQ_EXPOCAR_CdItem="POUSSI" AND AQ_EXPOCAR_CdsSItem="FIBROCIMENT") ; AQ_EXPOCAR_OuiNon ; (Filtre : AQ_EXPOCAR_CdItem="POUSSI" AND AQ_EXPOCAR_CdsSItem="FIBROCIMENT")_N  ; AQ_EXPOCAR_OuiNon_N</v>
      </c>
      <c r="J81" s="245" t="s">
        <v>4696</v>
      </c>
      <c r="K81" s="264"/>
      <c r="L81" s="755">
        <v>19</v>
      </c>
    </row>
    <row r="82" spans="1:12" x14ac:dyDescent="0.2">
      <c r="A82" s="9" t="s">
        <v>761</v>
      </c>
      <c r="B82" s="742"/>
      <c r="C82" s="744" t="str">
        <f>IF($C$81="x","+","")</f>
        <v/>
      </c>
      <c r="D82" s="744" t="str">
        <f>IF($D$81="x","+","")</f>
        <v/>
      </c>
      <c r="E82" s="272" t="s">
        <v>3008</v>
      </c>
      <c r="F82" s="272" t="s">
        <v>3984</v>
      </c>
      <c r="G82" s="245" t="s">
        <v>2168</v>
      </c>
      <c r="H82" s="246"/>
      <c r="I82" s="245" t="str">
        <f t="shared" si="8"/>
        <v>AQ_EXPOCAR_PeriodDe ; AQ_EXPOCAR_PeriodA</v>
      </c>
      <c r="J82" s="245" t="s">
        <v>4696</v>
      </c>
      <c r="K82" s="266"/>
      <c r="L82" s="756"/>
    </row>
    <row r="83" spans="1:12" x14ac:dyDescent="0.2">
      <c r="A83" s="9" t="s">
        <v>762</v>
      </c>
      <c r="B83" s="742" t="str">
        <f>IF(ISERROR(LOOKUP(A83,TABLE,SIGNE)),"",(LOOKUP(A83,TABLE,SIGNE)))</f>
        <v>&gt;</v>
      </c>
      <c r="C83" s="745"/>
      <c r="D83" s="745"/>
      <c r="E83" s="753" t="s">
        <v>4064</v>
      </c>
      <c r="F83" s="753" t="s">
        <v>4065</v>
      </c>
      <c r="G83" s="245" t="s">
        <v>4066</v>
      </c>
      <c r="H83" s="246" t="s">
        <v>7</v>
      </c>
      <c r="I83" s="245" t="str">
        <f t="shared" si="8"/>
        <v>(Filtre : AQ_EXPOCAR_CdItem="POUSSI" AND AQ_EXPOCAR_CdsSItem="SABLE") ; AQ_EXPOCAR_OuiNon ; (Filtre : AQ_EXPOCAR_CdItem="POUSSI" AND AQ_EXPOCAR_CdsSItem="SABLE")_N  ; AQ_EXPOCAR_OuiNon_N</v>
      </c>
      <c r="J83" s="245" t="s">
        <v>4696</v>
      </c>
      <c r="K83" s="264"/>
      <c r="L83" s="755">
        <v>19</v>
      </c>
    </row>
    <row r="84" spans="1:12" x14ac:dyDescent="0.2">
      <c r="A84" s="9" t="s">
        <v>763</v>
      </c>
      <c r="B84" s="742"/>
      <c r="C84" s="744" t="str">
        <f>IF($C$83="x","+","")</f>
        <v/>
      </c>
      <c r="D84" s="744" t="str">
        <f>IF($D$83="x","+","")</f>
        <v/>
      </c>
      <c r="E84" s="272" t="s">
        <v>3008</v>
      </c>
      <c r="F84" s="272" t="s">
        <v>3984</v>
      </c>
      <c r="G84" s="245" t="s">
        <v>2168</v>
      </c>
      <c r="H84" s="246"/>
      <c r="I84" s="245" t="str">
        <f t="shared" si="8"/>
        <v>AQ_EXPOCAR_PeriodDe ; AQ_EXPOCAR_PeriodA</v>
      </c>
      <c r="J84" s="245" t="s">
        <v>4696</v>
      </c>
      <c r="K84" s="266"/>
      <c r="L84" s="756"/>
    </row>
    <row r="85" spans="1:12" x14ac:dyDescent="0.2">
      <c r="A85" s="9" t="s">
        <v>764</v>
      </c>
      <c r="B85" s="742" t="str">
        <f>IF(ISERROR(LOOKUP(A85,TABLE,SIGNE)),"",(LOOKUP(A85,TABLE,SIGNE)))</f>
        <v>&gt;</v>
      </c>
      <c r="C85" s="745"/>
      <c r="D85" s="745"/>
      <c r="E85" s="753" t="s">
        <v>4067</v>
      </c>
      <c r="F85" s="753" t="s">
        <v>4068</v>
      </c>
      <c r="G85" s="245" t="s">
        <v>4069</v>
      </c>
      <c r="H85" s="246" t="s">
        <v>7</v>
      </c>
      <c r="I85" s="245" t="str">
        <f t="shared" si="8"/>
        <v>(Filtre : AQ_EXPOCAR_CdItem="POUSSI" AND AQ_EXPOCAR_CdsSItem="BETONSEC") ; AQ_EXPOCAR_OuiNon ; (Filtre : AQ_EXPOCAR_CdItem="POUSSI" AND AQ_EXPOCAR_CdsSItem="BETONSEC")_N  ; AQ_EXPOCAR_OuiNon_N</v>
      </c>
      <c r="J85" s="245" t="s">
        <v>4696</v>
      </c>
      <c r="K85" s="264"/>
      <c r="L85" s="755">
        <v>19</v>
      </c>
    </row>
    <row r="86" spans="1:12" x14ac:dyDescent="0.2">
      <c r="A86" s="9" t="s">
        <v>765</v>
      </c>
      <c r="B86" s="742"/>
      <c r="C86" s="744" t="str">
        <f>IF($C$85="x","+","")</f>
        <v/>
      </c>
      <c r="D86" s="744" t="str">
        <f>IF($D$85="x","+","")</f>
        <v/>
      </c>
      <c r="E86" s="272" t="s">
        <v>3008</v>
      </c>
      <c r="F86" s="272" t="s">
        <v>3984</v>
      </c>
      <c r="G86" s="245" t="s">
        <v>2168</v>
      </c>
      <c r="H86" s="246"/>
      <c r="I86" s="245" t="str">
        <f t="shared" si="8"/>
        <v>AQ_EXPOCAR_PeriodDe ; AQ_EXPOCAR_PeriodA</v>
      </c>
      <c r="J86" s="245" t="s">
        <v>4696</v>
      </c>
      <c r="K86" s="266"/>
      <c r="L86" s="756"/>
    </row>
    <row r="87" spans="1:12" x14ac:dyDescent="0.2">
      <c r="A87" s="9" t="s">
        <v>766</v>
      </c>
      <c r="B87" s="742"/>
      <c r="C87" s="754" t="str">
        <f>IF(OR(C88="x",C90="x",C92="x",C94="x"),"x","")</f>
        <v/>
      </c>
      <c r="D87" s="754" t="str">
        <f>IF(OR(D88="x",D90="x",D92="x",D94="x"),"x","")</f>
        <v/>
      </c>
      <c r="E87" s="753" t="s">
        <v>767</v>
      </c>
      <c r="F87" s="753" t="s">
        <v>4070</v>
      </c>
      <c r="G87" s="245"/>
      <c r="H87" s="246"/>
      <c r="I87" s="245" t="str">
        <f t="shared" si="8"/>
        <v/>
      </c>
      <c r="J87" s="245"/>
      <c r="K87" s="257"/>
      <c r="L87" s="755"/>
    </row>
    <row r="88" spans="1:12" x14ac:dyDescent="0.2">
      <c r="A88" s="9" t="s">
        <v>768</v>
      </c>
      <c r="B88" s="742" t="str">
        <f>IF(ISERROR(LOOKUP(A88,TABLE,SIGNE)),"",(LOOKUP(A88,TABLE,SIGNE)))</f>
        <v>&gt;</v>
      </c>
      <c r="C88" s="745"/>
      <c r="D88" s="745"/>
      <c r="E88" s="753" t="s">
        <v>4071</v>
      </c>
      <c r="F88" s="753" t="s">
        <v>4072</v>
      </c>
      <c r="G88" s="245" t="s">
        <v>4073</v>
      </c>
      <c r="H88" s="246" t="s">
        <v>7</v>
      </c>
      <c r="I88" s="245" t="str">
        <f t="shared" si="8"/>
        <v>(Filtre : AQ_EXPOCAR_CdItem="POUSSI" AND AQ_EXPOCAR_CdsSItem="FER") ; AQ_EXPOCAR_OuiNon ; (Filtre : AQ_EXPOCAR_CdItem="POUSSI" AND AQ_EXPOCAR_CdsSItem="FER")_N  ; AQ_EXPOCAR_OuiNon_N</v>
      </c>
      <c r="J88" s="245" t="s">
        <v>4696</v>
      </c>
      <c r="K88" s="257"/>
      <c r="L88" s="755">
        <v>19</v>
      </c>
    </row>
    <row r="89" spans="1:12" x14ac:dyDescent="0.2">
      <c r="A89" s="9" t="s">
        <v>769</v>
      </c>
      <c r="B89" s="742"/>
      <c r="C89" s="744" t="str">
        <f>IF($C$88="x","+","")</f>
        <v/>
      </c>
      <c r="D89" s="744" t="str">
        <f>IF($D$88="x","+","")</f>
        <v/>
      </c>
      <c r="E89" s="272" t="s">
        <v>3008</v>
      </c>
      <c r="F89" s="272" t="s">
        <v>3984</v>
      </c>
      <c r="G89" s="245" t="s">
        <v>2168</v>
      </c>
      <c r="H89" s="246"/>
      <c r="I89" s="245" t="str">
        <f t="shared" si="8"/>
        <v>AQ_EXPOCAR_PeriodDe ; AQ_EXPOCAR_PeriodA</v>
      </c>
      <c r="J89" s="245" t="s">
        <v>4696</v>
      </c>
      <c r="K89" s="260"/>
      <c r="L89" s="755"/>
    </row>
    <row r="90" spans="1:12" x14ac:dyDescent="0.2">
      <c r="A90" s="9" t="s">
        <v>770</v>
      </c>
      <c r="B90" s="742" t="str">
        <f>IF(ISERROR(LOOKUP(A90,TABLE,SIGNE)),"",(LOOKUP(A90,TABLE,SIGNE)))</f>
        <v>&gt;</v>
      </c>
      <c r="C90" s="745"/>
      <c r="D90" s="745"/>
      <c r="E90" s="753" t="s">
        <v>4074</v>
      </c>
      <c r="F90" s="753" t="s">
        <v>4075</v>
      </c>
      <c r="G90" s="245" t="s">
        <v>4076</v>
      </c>
      <c r="H90" s="246" t="s">
        <v>7</v>
      </c>
      <c r="I90" s="245" t="str">
        <f t="shared" si="8"/>
        <v>(Filtre : AQ_EXPOCAR_CdItem="POUSSI" AND AQ_EXPOCAR_CdsSItem="INOX") ; AQ_EXPOCAR_OuiNon ; (Filtre : AQ_EXPOCAR_CdItem="POUSSI" AND AQ_EXPOCAR_CdsSItem="INOX")_N  ; AQ_EXPOCAR_OuiNon_N</v>
      </c>
      <c r="J90" s="245" t="s">
        <v>4696</v>
      </c>
      <c r="K90" s="257"/>
      <c r="L90" s="755">
        <v>19</v>
      </c>
    </row>
    <row r="91" spans="1:12" x14ac:dyDescent="0.2">
      <c r="A91" s="9" t="s">
        <v>771</v>
      </c>
      <c r="B91" s="742"/>
      <c r="C91" s="744" t="str">
        <f>IF($C$90="x","+","")</f>
        <v/>
      </c>
      <c r="D91" s="744" t="str">
        <f>IF($D$90="x","+","")</f>
        <v/>
      </c>
      <c r="E91" s="272" t="s">
        <v>3008</v>
      </c>
      <c r="F91" s="272" t="s">
        <v>3984</v>
      </c>
      <c r="G91" s="245" t="s">
        <v>2168</v>
      </c>
      <c r="H91" s="246"/>
      <c r="I91" s="245" t="str">
        <f t="shared" si="8"/>
        <v>AQ_EXPOCAR_PeriodDe ; AQ_EXPOCAR_PeriodA</v>
      </c>
      <c r="J91" s="245" t="s">
        <v>4696</v>
      </c>
      <c r="K91" s="260"/>
      <c r="L91" s="755"/>
    </row>
    <row r="92" spans="1:12" x14ac:dyDescent="0.2">
      <c r="A92" s="9" t="s">
        <v>772</v>
      </c>
      <c r="B92" s="742" t="str">
        <f>IF(ISERROR(LOOKUP(A92,TABLE,SIGNE)),"",(LOOKUP(A92,TABLE,SIGNE)))</f>
        <v>&gt;</v>
      </c>
      <c r="C92" s="745"/>
      <c r="D92" s="745"/>
      <c r="E92" s="753" t="s">
        <v>4077</v>
      </c>
      <c r="F92" s="753" t="s">
        <v>4078</v>
      </c>
      <c r="G92" s="245" t="s">
        <v>4079</v>
      </c>
      <c r="H92" s="246" t="s">
        <v>7</v>
      </c>
      <c r="I92" s="245" t="str">
        <f t="shared" si="8"/>
        <v>(Filtre : AQ_EXPOCAR_CdItem="POUSSI" AND AQ_EXPOCAR_CdsSItem="CUIVRE") ; AQ_EXPOCAR_OuiNon ; (Filtre : AQ_EXPOCAR_CdItem="POUSSI" AND AQ_EXPOCAR_CdsSItem="CUIVRE")_N  ; AQ_EXPOCAR_OuiNon_N</v>
      </c>
      <c r="J92" s="245" t="s">
        <v>4696</v>
      </c>
      <c r="K92" s="257"/>
      <c r="L92" s="755">
        <v>19</v>
      </c>
    </row>
    <row r="93" spans="1:12" x14ac:dyDescent="0.2">
      <c r="A93" s="9" t="s">
        <v>773</v>
      </c>
      <c r="B93" s="742"/>
      <c r="C93" s="744" t="str">
        <f>IF($C$92="x","+","")</f>
        <v/>
      </c>
      <c r="D93" s="744" t="str">
        <f>IF($D$92="x","+","")</f>
        <v/>
      </c>
      <c r="E93" s="272" t="s">
        <v>3008</v>
      </c>
      <c r="F93" s="272" t="s">
        <v>3984</v>
      </c>
      <c r="G93" s="245" t="s">
        <v>2168</v>
      </c>
      <c r="H93" s="246"/>
      <c r="I93" s="245" t="str">
        <f t="shared" si="8"/>
        <v>AQ_EXPOCAR_PeriodDe ; AQ_EXPOCAR_PeriodA</v>
      </c>
      <c r="J93" s="245" t="s">
        <v>4696</v>
      </c>
      <c r="K93" s="260"/>
      <c r="L93" s="755"/>
    </row>
    <row r="94" spans="1:12" x14ac:dyDescent="0.2">
      <c r="A94" s="9" t="s">
        <v>774</v>
      </c>
      <c r="B94" s="742" t="str">
        <f>IF(ISERROR(LOOKUP(A94,TABLE,SIGNE)),"",(LOOKUP(A94,TABLE,SIGNE)))</f>
        <v>&gt;</v>
      </c>
      <c r="C94" s="745"/>
      <c r="D94" s="745"/>
      <c r="E94" s="753" t="s">
        <v>4080</v>
      </c>
      <c r="F94" s="753" t="s">
        <v>4081</v>
      </c>
      <c r="G94" s="245" t="s">
        <v>5217</v>
      </c>
      <c r="H94" s="246" t="s">
        <v>7</v>
      </c>
      <c r="I94" s="245" t="str">
        <f>IF(G94&lt;&gt;"",IF(H94&lt;&gt;"",G94&amp;" ; "&amp;IFERROR(IF(SEARCH(" ; ",G94)&gt;0,SUBSTITUTE(G94," ; ","_N  ; ")&amp;"_N"),IFERROR(IF(SEARCH(" ;",G94)&gt;0,SUBSTITUTE(G94," ;","_N  ; ")&amp;"_N"),IFERROR(IF(SEARCH(";",G94)&gt;0,SUBSTITUTE(G94,";","_N  ; ")&amp;"_N"),G94&amp;"_N"))),G94),"")</f>
        <v>(Filtre : AQ_EXPOCAR_CdItem="POUSSI" AND AQ_EXPOCAR_CdsSItem="AUTRESMETAUX") ; AQ_EXPOCAR_OuiNon ; (Filtre : AQ_EXPOCAR_CdItem="POUSSI" AND AQ_EXPOCAR_CdsSItem="AUTRESMETAUX")_N  ; AQ_EXPOCAR_OuiNon_N</v>
      </c>
      <c r="J94" s="245" t="s">
        <v>4696</v>
      </c>
      <c r="K94" s="257"/>
      <c r="L94" s="755">
        <v>19</v>
      </c>
    </row>
    <row r="95" spans="1:12" x14ac:dyDescent="0.2">
      <c r="A95" s="9" t="s">
        <v>775</v>
      </c>
      <c r="B95" s="742"/>
      <c r="C95" s="744" t="str">
        <f>IF($C$94="x","+","")</f>
        <v/>
      </c>
      <c r="D95" s="744" t="str">
        <f>IF($D$94="x","+","")</f>
        <v/>
      </c>
      <c r="E95" s="272" t="s">
        <v>3008</v>
      </c>
      <c r="F95" s="272" t="s">
        <v>3984</v>
      </c>
      <c r="G95" s="245" t="s">
        <v>2168</v>
      </c>
      <c r="H95" s="246"/>
      <c r="I95" s="245" t="str">
        <f t="shared" si="8"/>
        <v>AQ_EXPOCAR_PeriodDe ; AQ_EXPOCAR_PeriodA</v>
      </c>
      <c r="J95" s="245" t="s">
        <v>4696</v>
      </c>
      <c r="K95" s="260"/>
      <c r="L95" s="755"/>
    </row>
    <row r="96" spans="1:12" x14ac:dyDescent="0.2">
      <c r="A96" s="9" t="s">
        <v>776</v>
      </c>
      <c r="B96" s="742" t="str">
        <f>IF(ISERROR(LOOKUP(A96,TABLE,SIGNE)),"",(LOOKUP(A96,TABLE,SIGNE)))</f>
        <v>&gt;</v>
      </c>
      <c r="C96" s="745"/>
      <c r="D96" s="745"/>
      <c r="E96" s="753" t="s">
        <v>4082</v>
      </c>
      <c r="F96" s="753" t="s">
        <v>4083</v>
      </c>
      <c r="G96" s="245" t="s">
        <v>4084</v>
      </c>
      <c r="H96" s="246" t="s">
        <v>7</v>
      </c>
      <c r="I96" s="245" t="str">
        <f t="shared" si="8"/>
        <v>(Filtre : AQ_EXPOCAR_CdItem="POUSSI" AND AQ_EXPOCAR_CdsSItem="PLASTIQUE") ; AQ_EXPOCAR_OuiNon ; (Filtre : AQ_EXPOCAR_CdItem="POUSSI" AND AQ_EXPOCAR_CdsSItem="PLASTIQUE")_N  ; AQ_EXPOCAR_OuiNon_N</v>
      </c>
      <c r="J96" s="245" t="s">
        <v>4696</v>
      </c>
      <c r="K96" s="264"/>
      <c r="L96" s="755">
        <v>19</v>
      </c>
    </row>
    <row r="97" spans="1:12" x14ac:dyDescent="0.2">
      <c r="A97" s="9" t="s">
        <v>777</v>
      </c>
      <c r="B97" s="742"/>
      <c r="C97" s="744" t="str">
        <f t="shared" ref="C97:D105" si="10">IF(C96="x","+","")</f>
        <v/>
      </c>
      <c r="D97" s="744" t="str">
        <f t="shared" si="10"/>
        <v/>
      </c>
      <c r="E97" s="272" t="s">
        <v>3008</v>
      </c>
      <c r="F97" s="272" t="s">
        <v>3984</v>
      </c>
      <c r="G97" s="245" t="s">
        <v>2168</v>
      </c>
      <c r="H97" s="246"/>
      <c r="I97" s="245" t="str">
        <f t="shared" si="8"/>
        <v>AQ_EXPOCAR_PeriodDe ; AQ_EXPOCAR_PeriodA</v>
      </c>
      <c r="J97" s="245" t="s">
        <v>4696</v>
      </c>
      <c r="K97" s="266"/>
      <c r="L97" s="756"/>
    </row>
    <row r="98" spans="1:12" x14ac:dyDescent="0.2">
      <c r="A98" s="9" t="s">
        <v>778</v>
      </c>
      <c r="B98" s="742" t="str">
        <f>IF(ISERROR(LOOKUP(A98,TABLE,SIGNE)),"",(LOOKUP(A98,TABLE,SIGNE)))</f>
        <v>&gt;</v>
      </c>
      <c r="C98" s="745"/>
      <c r="D98" s="745"/>
      <c r="E98" s="753" t="s">
        <v>4085</v>
      </c>
      <c r="F98" s="753" t="s">
        <v>4086</v>
      </c>
      <c r="G98" s="245" t="s">
        <v>4087</v>
      </c>
      <c r="H98" s="246" t="s">
        <v>7</v>
      </c>
      <c r="I98" s="245" t="str">
        <f t="shared" si="8"/>
        <v>(Filtre : AQ_EXPOCAR_CdItem="POUSSI" AND AQ_EXPOCAR_CdsSItem="CHARBON") ; AQ_EXPOCAR_OuiNon ; (Filtre : AQ_EXPOCAR_CdItem="POUSSI" AND AQ_EXPOCAR_CdsSItem="CHARBON")_N  ; AQ_EXPOCAR_OuiNon_N</v>
      </c>
      <c r="J98" s="245" t="s">
        <v>4696</v>
      </c>
      <c r="K98" s="257"/>
      <c r="L98" s="755">
        <v>19</v>
      </c>
    </row>
    <row r="99" spans="1:12" x14ac:dyDescent="0.2">
      <c r="A99" s="9" t="s">
        <v>779</v>
      </c>
      <c r="B99" s="742"/>
      <c r="C99" s="744" t="str">
        <f t="shared" si="10"/>
        <v/>
      </c>
      <c r="D99" s="744" t="str">
        <f t="shared" si="10"/>
        <v/>
      </c>
      <c r="E99" s="272" t="s">
        <v>3008</v>
      </c>
      <c r="F99" s="272" t="s">
        <v>3984</v>
      </c>
      <c r="G99" s="245" t="s">
        <v>2168</v>
      </c>
      <c r="H99" s="246"/>
      <c r="I99" s="245" t="str">
        <f t="shared" si="8"/>
        <v>AQ_EXPOCAR_PeriodDe ; AQ_EXPOCAR_PeriodA</v>
      </c>
      <c r="J99" s="245" t="s">
        <v>4696</v>
      </c>
      <c r="K99" s="260"/>
      <c r="L99" s="756"/>
    </row>
    <row r="100" spans="1:12" x14ac:dyDescent="0.2">
      <c r="A100" s="9" t="s">
        <v>780</v>
      </c>
      <c r="B100" s="742" t="str">
        <f>IF(ISERROR(LOOKUP(A100,TABLE,SIGNE)),"",(LOOKUP(A100,TABLE,SIGNE)))</f>
        <v>&gt;</v>
      </c>
      <c r="C100" s="745"/>
      <c r="D100" s="745"/>
      <c r="E100" s="753" t="s">
        <v>4088</v>
      </c>
      <c r="F100" s="753" t="s">
        <v>4089</v>
      </c>
      <c r="G100" s="245" t="s">
        <v>4090</v>
      </c>
      <c r="H100" s="246" t="s">
        <v>7</v>
      </c>
      <c r="I100" s="245" t="str">
        <f t="shared" si="8"/>
        <v>(Filtre : AQ_EXPOCAR_CdItem="POUSSI" AND AQ_EXPOCAR_CdsSItem="BOIS") ; AQ_EXPOCAR_OuiNon ; (Filtre : AQ_EXPOCAR_CdItem="POUSSI" AND AQ_EXPOCAR_CdsSItem="BOIS")_N  ; AQ_EXPOCAR_OuiNon_N</v>
      </c>
      <c r="J100" s="245" t="s">
        <v>4696</v>
      </c>
      <c r="K100" s="264"/>
      <c r="L100" s="755">
        <v>19</v>
      </c>
    </row>
    <row r="101" spans="1:12" x14ac:dyDescent="0.2">
      <c r="A101" s="9" t="s">
        <v>781</v>
      </c>
      <c r="B101" s="742"/>
      <c r="C101" s="744" t="str">
        <f t="shared" si="10"/>
        <v/>
      </c>
      <c r="D101" s="744" t="str">
        <f t="shared" si="10"/>
        <v/>
      </c>
      <c r="E101" s="272" t="s">
        <v>3008</v>
      </c>
      <c r="F101" s="272" t="s">
        <v>3984</v>
      </c>
      <c r="G101" s="245" t="s">
        <v>2168</v>
      </c>
      <c r="H101" s="246"/>
      <c r="I101" s="245" t="str">
        <f t="shared" si="8"/>
        <v>AQ_EXPOCAR_PeriodDe ; AQ_EXPOCAR_PeriodA</v>
      </c>
      <c r="J101" s="245" t="s">
        <v>4696</v>
      </c>
      <c r="K101" s="266"/>
      <c r="L101" s="756"/>
    </row>
    <row r="102" spans="1:12" x14ac:dyDescent="0.2">
      <c r="A102" s="9" t="s">
        <v>782</v>
      </c>
      <c r="B102" s="742" t="str">
        <f>IF(ISERROR(LOOKUP(A102,TABLE,SIGNE)),"",(LOOKUP(A102,TABLE,SIGNE)))</f>
        <v>&gt;</v>
      </c>
      <c r="C102" s="745"/>
      <c r="D102" s="745"/>
      <c r="E102" s="753" t="s">
        <v>4091</v>
      </c>
      <c r="F102" s="753" t="s">
        <v>4092</v>
      </c>
      <c r="G102" s="245" t="s">
        <v>4093</v>
      </c>
      <c r="H102" s="246" t="s">
        <v>7</v>
      </c>
      <c r="I102" s="245" t="str">
        <f t="shared" si="8"/>
        <v>(Filtre : AQ_EXPOCAR_CdItem="POUSSI" AND AQ_EXPOCAR_CdsSItem="TEXTILE") ; AQ_EXPOCAR_OuiNon ; (Filtre : AQ_EXPOCAR_CdItem="POUSSI" AND AQ_EXPOCAR_CdsSItem="TEXTILE")_N  ; AQ_EXPOCAR_OuiNon_N</v>
      </c>
      <c r="J102" s="245" t="s">
        <v>4696</v>
      </c>
      <c r="K102" s="257"/>
      <c r="L102" s="755">
        <v>19</v>
      </c>
    </row>
    <row r="103" spans="1:12" x14ac:dyDescent="0.2">
      <c r="A103" s="9" t="s">
        <v>783</v>
      </c>
      <c r="B103" s="742"/>
      <c r="C103" s="744" t="str">
        <f t="shared" si="10"/>
        <v/>
      </c>
      <c r="D103" s="744" t="str">
        <f t="shared" si="10"/>
        <v/>
      </c>
      <c r="E103" s="272" t="s">
        <v>3008</v>
      </c>
      <c r="F103" s="272" t="s">
        <v>3984</v>
      </c>
      <c r="G103" s="245" t="s">
        <v>2168</v>
      </c>
      <c r="H103" s="246"/>
      <c r="I103" s="245" t="str">
        <f t="shared" si="8"/>
        <v>AQ_EXPOCAR_PeriodDe ; AQ_EXPOCAR_PeriodA</v>
      </c>
      <c r="J103" s="245" t="s">
        <v>4696</v>
      </c>
      <c r="K103" s="260"/>
      <c r="L103" s="756"/>
    </row>
    <row r="104" spans="1:12" x14ac:dyDescent="0.2">
      <c r="A104" s="9" t="s">
        <v>784</v>
      </c>
      <c r="B104" s="742" t="str">
        <f>IF(ISERROR(LOOKUP(A104,TABLE,SIGNE)),"",(LOOKUP(A104,TABLE,SIGNE)))</f>
        <v>&gt;</v>
      </c>
      <c r="C104" s="745"/>
      <c r="D104" s="745"/>
      <c r="E104" s="753" t="s">
        <v>4094</v>
      </c>
      <c r="F104" s="753" t="s">
        <v>4095</v>
      </c>
      <c r="G104" s="245" t="s">
        <v>5216</v>
      </c>
      <c r="H104" s="246" t="s">
        <v>7</v>
      </c>
      <c r="I104" s="245" t="s">
        <v>5215</v>
      </c>
      <c r="J104" s="245" t="s">
        <v>4696</v>
      </c>
      <c r="K104" s="264"/>
      <c r="L104" s="755">
        <v>19</v>
      </c>
    </row>
    <row r="105" spans="1:12" x14ac:dyDescent="0.2">
      <c r="A105" s="9" t="s">
        <v>785</v>
      </c>
      <c r="B105" s="742"/>
      <c r="C105" s="744" t="str">
        <f t="shared" si="10"/>
        <v/>
      </c>
      <c r="D105" s="744" t="str">
        <f t="shared" si="10"/>
        <v/>
      </c>
      <c r="E105" s="272" t="s">
        <v>3008</v>
      </c>
      <c r="F105" s="272" t="s">
        <v>3984</v>
      </c>
      <c r="G105" s="245" t="s">
        <v>2168</v>
      </c>
      <c r="H105" s="246"/>
      <c r="I105" s="245" t="str">
        <f t="shared" si="8"/>
        <v>AQ_EXPOCAR_PeriodDe ; AQ_EXPOCAR_PeriodA</v>
      </c>
      <c r="J105" s="245" t="s">
        <v>4696</v>
      </c>
      <c r="K105" s="266"/>
      <c r="L105" s="756"/>
    </row>
    <row r="106" spans="1:12" ht="22.5" x14ac:dyDescent="0.2">
      <c r="A106" s="10" t="s">
        <v>786</v>
      </c>
      <c r="B106" s="742" t="str">
        <f>IF(ISERROR(LOOKUP(A106,TABLE,SIGNE)),"",(LOOKUP(A106,TABLE,SIGNE)))</f>
        <v>►</v>
      </c>
      <c r="C106" s="745"/>
      <c r="D106" s="745"/>
      <c r="E106" s="248" t="s">
        <v>4096</v>
      </c>
      <c r="F106" s="248" t="s">
        <v>4097</v>
      </c>
      <c r="G106" s="245" t="s">
        <v>4098</v>
      </c>
      <c r="H106" s="246" t="s">
        <v>7</v>
      </c>
      <c r="I106" s="245" t="str">
        <f t="shared" si="8"/>
        <v>(Filtre : AQ_EXPOCAR_CdParag="CHIMIC" AND AQ_EXPOCAR_CdItem="HUILES") ; AQ_EXPOCAR_OuiNon ; (Filtre : AQ_EXPOCAR_CdParag="CHIMIC" AND AQ_EXPOCAR_CdItem="HUILES")_N  ; AQ_EXPOCAR_OuiNon_N</v>
      </c>
      <c r="J106" s="245" t="s">
        <v>4696</v>
      </c>
      <c r="K106" s="258"/>
      <c r="L106" s="263">
        <v>20</v>
      </c>
    </row>
    <row r="107" spans="1:12" x14ac:dyDescent="0.2">
      <c r="A107" s="9" t="s">
        <v>787</v>
      </c>
      <c r="B107" s="742"/>
      <c r="C107" s="744" t="str">
        <f>IF(C106="x","+","")</f>
        <v/>
      </c>
      <c r="D107" s="744" t="str">
        <f>IF(D106="x","+","")</f>
        <v/>
      </c>
      <c r="E107" s="272" t="s">
        <v>3008</v>
      </c>
      <c r="F107" s="272" t="s">
        <v>3984</v>
      </c>
      <c r="G107" s="245" t="s">
        <v>2168</v>
      </c>
      <c r="H107" s="246"/>
      <c r="I107" s="245" t="str">
        <f t="shared" si="8"/>
        <v>AQ_EXPOCAR_PeriodDe ; AQ_EXPOCAR_PeriodA</v>
      </c>
      <c r="J107" s="245" t="s">
        <v>4696</v>
      </c>
      <c r="K107" s="260"/>
      <c r="L107" s="756"/>
    </row>
    <row r="108" spans="1:12" x14ac:dyDescent="0.2">
      <c r="A108" s="10" t="s">
        <v>2912</v>
      </c>
      <c r="B108" s="742" t="str">
        <f>IF(ISERROR(LOOKUP(A108,TABLE,SIGNE)),"",(LOOKUP(A108,TABLE,SIGNE)))</f>
        <v>#►</v>
      </c>
      <c r="C108" s="544" t="str">
        <f>IF(OR(C109="x",C111="x"),"x","")</f>
        <v/>
      </c>
      <c r="D108" s="544" t="str">
        <f>IF(OR(D109="x",D111="x"),"x","")</f>
        <v/>
      </c>
      <c r="E108" s="248" t="s">
        <v>788</v>
      </c>
      <c r="F108" s="248" t="s">
        <v>4099</v>
      </c>
      <c r="G108" s="245" t="s">
        <v>2170</v>
      </c>
      <c r="H108" s="246"/>
      <c r="I108" s="245" t="str">
        <f t="shared" si="8"/>
        <v>AQ_EXPOCAR_CdItem="CARBUR"</v>
      </c>
      <c r="J108" s="245" t="s">
        <v>4696</v>
      </c>
      <c r="K108" s="261"/>
      <c r="L108" s="263">
        <v>21</v>
      </c>
    </row>
    <row r="109" spans="1:12" x14ac:dyDescent="0.2">
      <c r="A109" s="9" t="s">
        <v>789</v>
      </c>
      <c r="B109" s="742" t="str">
        <f>IF(ISERROR(LOOKUP(A109,TABLE,SIGNE)),"",(LOOKUP(A109,TABLE,SIGNE)))</f>
        <v>&gt;</v>
      </c>
      <c r="C109" s="745"/>
      <c r="D109" s="745"/>
      <c r="E109" s="753" t="s">
        <v>4100</v>
      </c>
      <c r="F109" s="753" t="s">
        <v>4101</v>
      </c>
      <c r="G109" s="245" t="s">
        <v>4102</v>
      </c>
      <c r="H109" s="246" t="s">
        <v>7</v>
      </c>
      <c r="I109" s="245" t="str">
        <f t="shared" si="8"/>
        <v>(Filtre : AQ_EXPOCAR_CdItem="CARBUR" AND AQ_EXPOCAR_CdsSItem="GASOIL") ; AQ_EXPOCAR_OuiNon ; (Filtre : AQ_EXPOCAR_CdItem="CARBUR" AND AQ_EXPOCAR_CdsSItem="GASOIL")_N  ; AQ_EXPOCAR_OuiNon_N</v>
      </c>
      <c r="J109" s="245" t="s">
        <v>4696</v>
      </c>
      <c r="K109" s="264"/>
      <c r="L109" s="755">
        <v>21</v>
      </c>
    </row>
    <row r="110" spans="1:12" x14ac:dyDescent="0.2">
      <c r="A110" s="9" t="s">
        <v>790</v>
      </c>
      <c r="B110" s="742"/>
      <c r="C110" s="744" t="str">
        <f t="shared" ref="C110:D112" si="11">IF(C109="x","+","")</f>
        <v/>
      </c>
      <c r="D110" s="744" t="str">
        <f t="shared" si="11"/>
        <v/>
      </c>
      <c r="E110" s="272" t="s">
        <v>3008</v>
      </c>
      <c r="F110" s="272" t="s">
        <v>3984</v>
      </c>
      <c r="G110" s="245" t="s">
        <v>2168</v>
      </c>
      <c r="H110" s="246"/>
      <c r="I110" s="245" t="str">
        <f t="shared" si="8"/>
        <v>AQ_EXPOCAR_PeriodDe ; AQ_EXPOCAR_PeriodA</v>
      </c>
      <c r="J110" s="245" t="s">
        <v>4696</v>
      </c>
      <c r="K110" s="264"/>
      <c r="L110" s="755"/>
    </row>
    <row r="111" spans="1:12" x14ac:dyDescent="0.2">
      <c r="A111" s="9" t="s">
        <v>791</v>
      </c>
      <c r="B111" s="742" t="str">
        <f>IF(ISERROR(LOOKUP(A111,TABLE,SIGNE)),"",(LOOKUP(A111,TABLE,SIGNE)))</f>
        <v>&gt;</v>
      </c>
      <c r="C111" s="745"/>
      <c r="D111" s="745"/>
      <c r="E111" s="753" t="s">
        <v>4103</v>
      </c>
      <c r="F111" s="753" t="s">
        <v>4104</v>
      </c>
      <c r="G111" s="245" t="s">
        <v>4105</v>
      </c>
      <c r="H111" s="246" t="s">
        <v>7</v>
      </c>
      <c r="I111" s="245" t="str">
        <f t="shared" si="8"/>
        <v>(Filtre : AQ_EXPOCAR_CdItem="CARBUR" AND AQ_EXPOCAR_CdsSItem="ESSENCE") ; AQ_EXPOCAR_OuiNon ; (Filtre : AQ_EXPOCAR_CdItem="CARBUR" AND AQ_EXPOCAR_CdsSItem="ESSENCE")_N  ; AQ_EXPOCAR_OuiNon_N</v>
      </c>
      <c r="J111" s="245" t="s">
        <v>4696</v>
      </c>
      <c r="K111" s="264"/>
      <c r="L111" s="755">
        <v>21</v>
      </c>
    </row>
    <row r="112" spans="1:12" x14ac:dyDescent="0.2">
      <c r="A112" s="9" t="s">
        <v>792</v>
      </c>
      <c r="B112" s="742"/>
      <c r="C112" s="744" t="str">
        <f t="shared" si="11"/>
        <v/>
      </c>
      <c r="D112" s="744" t="str">
        <f t="shared" si="11"/>
        <v/>
      </c>
      <c r="E112" s="272" t="s">
        <v>3008</v>
      </c>
      <c r="F112" s="272" t="s">
        <v>3984</v>
      </c>
      <c r="G112" s="245" t="s">
        <v>2168</v>
      </c>
      <c r="H112" s="246"/>
      <c r="I112" s="245" t="str">
        <f t="shared" si="8"/>
        <v>AQ_EXPOCAR_PeriodDe ; AQ_EXPOCAR_PeriodA</v>
      </c>
      <c r="J112" s="245" t="s">
        <v>4696</v>
      </c>
      <c r="K112" s="264"/>
      <c r="L112" s="755"/>
    </row>
    <row r="113" spans="1:12" x14ac:dyDescent="0.2">
      <c r="A113" s="10" t="s">
        <v>793</v>
      </c>
      <c r="B113" s="742" t="str">
        <f>IF(ISERROR(LOOKUP(A113,TABLE,SIGNE)),"",(LOOKUP(A113,TABLE,SIGNE)))</f>
        <v>►</v>
      </c>
      <c r="C113" s="544" t="str">
        <f>IF(OR(C114="x",C116="x",C118="x",C120="x",C122="x",C124="x",C126="x",C128="x",C130="x"),"x","")</f>
        <v/>
      </c>
      <c r="D113" s="544" t="str">
        <f>IF(OR(D114="x",D116="x",D118="x",D120="x",D122="x",D124="x",D126="x",D128="x",D130="x"),"x","")</f>
        <v/>
      </c>
      <c r="E113" s="248" t="s">
        <v>794</v>
      </c>
      <c r="F113" s="248" t="s">
        <v>4106</v>
      </c>
      <c r="G113" s="245" t="s">
        <v>2171</v>
      </c>
      <c r="H113" s="246"/>
      <c r="I113" s="245" t="str">
        <f t="shared" si="8"/>
        <v>AQ_EXPOCAR_CdItem="AUTRES"</v>
      </c>
      <c r="J113" s="245" t="s">
        <v>4696</v>
      </c>
      <c r="K113" s="258"/>
      <c r="L113" s="263">
        <v>22</v>
      </c>
    </row>
    <row r="114" spans="1:12" x14ac:dyDescent="0.2">
      <c r="A114" s="9" t="s">
        <v>795</v>
      </c>
      <c r="B114" s="742" t="str">
        <f>IF(ISERROR(LOOKUP(A114,TABLE,SIGNE)),"",(LOOKUP(A114,TABLE,SIGNE)))</f>
        <v>&gt;</v>
      </c>
      <c r="C114" s="745"/>
      <c r="D114" s="745"/>
      <c r="E114" s="753" t="s">
        <v>4107</v>
      </c>
      <c r="F114" s="753" t="s">
        <v>4108</v>
      </c>
      <c r="G114" s="245" t="s">
        <v>4109</v>
      </c>
      <c r="H114" s="246" t="s">
        <v>7</v>
      </c>
      <c r="I114" s="245" t="str">
        <f t="shared" si="8"/>
        <v>(Filtre : AQ_EXPOCAR_CdItem="AUTRES" AND AQ_EXPOCAR_CdsSItem="PESTICIDES") ; AQ_EXPOCAR_OuiNon ; (Filtre : AQ_EXPOCAR_CdItem="AUTRES" AND AQ_EXPOCAR_CdsSItem="PESTICIDES")_N  ; AQ_EXPOCAR_OuiNon_N</v>
      </c>
      <c r="J114" s="245" t="s">
        <v>4696</v>
      </c>
      <c r="K114" s="264"/>
      <c r="L114" s="755">
        <v>22</v>
      </c>
    </row>
    <row r="115" spans="1:12" x14ac:dyDescent="0.2">
      <c r="A115" s="9" t="s">
        <v>796</v>
      </c>
      <c r="B115" s="742"/>
      <c r="C115" s="744" t="str">
        <f t="shared" ref="C115:D131" si="12">IF(C114="x","+","")</f>
        <v/>
      </c>
      <c r="D115" s="744" t="str">
        <f t="shared" si="12"/>
        <v/>
      </c>
      <c r="E115" s="272" t="s">
        <v>3008</v>
      </c>
      <c r="F115" s="272" t="s">
        <v>3984</v>
      </c>
      <c r="G115" s="245" t="s">
        <v>2168</v>
      </c>
      <c r="H115" s="246"/>
      <c r="I115" s="245" t="str">
        <f t="shared" si="8"/>
        <v>AQ_EXPOCAR_PeriodDe ; AQ_EXPOCAR_PeriodA</v>
      </c>
      <c r="J115" s="245" t="s">
        <v>4696</v>
      </c>
      <c r="K115" s="264"/>
      <c r="L115" s="755"/>
    </row>
    <row r="116" spans="1:12" x14ac:dyDescent="0.2">
      <c r="A116" s="9" t="s">
        <v>797</v>
      </c>
      <c r="B116" s="742" t="str">
        <f>IF(ISERROR(LOOKUP(A116,TABLE,SIGNE)),"",(LOOKUP(A116,TABLE,SIGNE)))</f>
        <v>&gt;</v>
      </c>
      <c r="C116" s="745"/>
      <c r="D116" s="745"/>
      <c r="E116" s="753" t="s">
        <v>4110</v>
      </c>
      <c r="F116" s="753" t="s">
        <v>4111</v>
      </c>
      <c r="G116" s="245" t="s">
        <v>4112</v>
      </c>
      <c r="H116" s="246" t="s">
        <v>7</v>
      </c>
      <c r="I116" s="245" t="str">
        <f t="shared" si="8"/>
        <v>(Filtre : AQ_EXPOCAR_CdItem="AUTRES" AND AQ_EXPOCAR_CdsSItem="ENGRAIS") ; AQ_EXPOCAR_OuiNon ; (Filtre : AQ_EXPOCAR_CdItem="AUTRES" AND AQ_EXPOCAR_CdsSItem="ENGRAIS")_N  ; AQ_EXPOCAR_OuiNon_N</v>
      </c>
      <c r="J116" s="245" t="s">
        <v>4696</v>
      </c>
      <c r="K116" s="264"/>
      <c r="L116" s="755">
        <v>22</v>
      </c>
    </row>
    <row r="117" spans="1:12" x14ac:dyDescent="0.2">
      <c r="A117" s="9" t="s">
        <v>798</v>
      </c>
      <c r="B117" s="742"/>
      <c r="C117" s="744" t="str">
        <f t="shared" si="12"/>
        <v/>
      </c>
      <c r="D117" s="744" t="str">
        <f t="shared" si="12"/>
        <v/>
      </c>
      <c r="E117" s="272" t="s">
        <v>3008</v>
      </c>
      <c r="F117" s="272" t="s">
        <v>3984</v>
      </c>
      <c r="G117" s="245" t="s">
        <v>2168</v>
      </c>
      <c r="H117" s="246"/>
      <c r="I117" s="245" t="str">
        <f t="shared" si="8"/>
        <v>AQ_EXPOCAR_PeriodDe ; AQ_EXPOCAR_PeriodA</v>
      </c>
      <c r="J117" s="245" t="s">
        <v>4696</v>
      </c>
      <c r="K117" s="264"/>
      <c r="L117" s="755"/>
    </row>
    <row r="118" spans="1:12" x14ac:dyDescent="0.2">
      <c r="A118" s="9" t="s">
        <v>799</v>
      </c>
      <c r="B118" s="742" t="str">
        <f>IF(ISERROR(LOOKUP(A118,TABLE,SIGNE)),"",(LOOKUP(A118,TABLE,SIGNE)))</f>
        <v>&gt;</v>
      </c>
      <c r="C118" s="745"/>
      <c r="D118" s="745"/>
      <c r="E118" s="753" t="s">
        <v>4113</v>
      </c>
      <c r="F118" s="753" t="s">
        <v>4114</v>
      </c>
      <c r="G118" s="245" t="s">
        <v>4115</v>
      </c>
      <c r="H118" s="246" t="s">
        <v>7</v>
      </c>
      <c r="I118" s="245" t="str">
        <f t="shared" si="8"/>
        <v>(Filtre : AQ_EXPOCAR_CdItem="AUTRES" AND AQ_EXPOCAR_CdsSItem="COLLES") ; AQ_EXPOCAR_OuiNon ; (Filtre : AQ_EXPOCAR_CdItem="AUTRES" AND AQ_EXPOCAR_CdsSItem="COLLES")_N  ; AQ_EXPOCAR_OuiNon_N</v>
      </c>
      <c r="J118" s="245" t="s">
        <v>4696</v>
      </c>
      <c r="K118" s="264"/>
      <c r="L118" s="755">
        <v>22</v>
      </c>
    </row>
    <row r="119" spans="1:12" x14ac:dyDescent="0.2">
      <c r="A119" s="9" t="s">
        <v>800</v>
      </c>
      <c r="B119" s="742"/>
      <c r="C119" s="744" t="str">
        <f t="shared" si="12"/>
        <v/>
      </c>
      <c r="D119" s="744" t="str">
        <f t="shared" si="12"/>
        <v/>
      </c>
      <c r="E119" s="272" t="s">
        <v>3008</v>
      </c>
      <c r="F119" s="272" t="s">
        <v>3984</v>
      </c>
      <c r="G119" s="245" t="s">
        <v>2168</v>
      </c>
      <c r="H119" s="246"/>
      <c r="I119" s="245" t="str">
        <f t="shared" si="8"/>
        <v>AQ_EXPOCAR_PeriodDe ; AQ_EXPOCAR_PeriodA</v>
      </c>
      <c r="J119" s="245" t="s">
        <v>4696</v>
      </c>
      <c r="K119" s="264"/>
      <c r="L119" s="755"/>
    </row>
    <row r="120" spans="1:12" x14ac:dyDescent="0.2">
      <c r="A120" s="9" t="s">
        <v>801</v>
      </c>
      <c r="B120" s="742" t="str">
        <f>IF(ISERROR(LOOKUP(A120,TABLE,SIGNE)),"",(LOOKUP(A120,TABLE,SIGNE)))</f>
        <v>&gt;</v>
      </c>
      <c r="C120" s="745"/>
      <c r="D120" s="745"/>
      <c r="E120" s="753" t="s">
        <v>4116</v>
      </c>
      <c r="F120" s="753" t="s">
        <v>4117</v>
      </c>
      <c r="G120" s="245" t="s">
        <v>4118</v>
      </c>
      <c r="H120" s="246" t="s">
        <v>7</v>
      </c>
      <c r="I120" s="245" t="str">
        <f t="shared" si="8"/>
        <v>(Filtre : AQ_EXPOCAR_CdItem="AUTRES" AND AQ_EXPOCAR_CdsSItem="AMIANTE") ; AQ_EXPOCAR_OuiNon ; (Filtre : AQ_EXPOCAR_CdItem="AUTRES" AND AQ_EXPOCAR_CdsSItem="AMIANTE")_N  ; AQ_EXPOCAR_OuiNon_N</v>
      </c>
      <c r="J120" s="245" t="s">
        <v>4696</v>
      </c>
      <c r="K120" s="264"/>
      <c r="L120" s="755">
        <v>22</v>
      </c>
    </row>
    <row r="121" spans="1:12" x14ac:dyDescent="0.2">
      <c r="A121" s="9" t="s">
        <v>802</v>
      </c>
      <c r="B121" s="742"/>
      <c r="C121" s="744" t="str">
        <f t="shared" si="12"/>
        <v/>
      </c>
      <c r="D121" s="744" t="str">
        <f t="shared" si="12"/>
        <v/>
      </c>
      <c r="E121" s="272" t="s">
        <v>3008</v>
      </c>
      <c r="F121" s="272" t="s">
        <v>3984</v>
      </c>
      <c r="G121" s="245" t="s">
        <v>2168</v>
      </c>
      <c r="H121" s="246"/>
      <c r="I121" s="245" t="str">
        <f t="shared" si="8"/>
        <v>AQ_EXPOCAR_PeriodDe ; AQ_EXPOCAR_PeriodA</v>
      </c>
      <c r="J121" s="245" t="s">
        <v>4696</v>
      </c>
      <c r="K121" s="264"/>
      <c r="L121" s="755"/>
    </row>
    <row r="122" spans="1:12" x14ac:dyDescent="0.2">
      <c r="A122" s="9" t="s">
        <v>803</v>
      </c>
      <c r="B122" s="742" t="str">
        <f>IF(ISERROR(LOOKUP(A122,TABLE,SIGNE)),"",(LOOKUP(A122,TABLE,SIGNE)))</f>
        <v>&gt;</v>
      </c>
      <c r="C122" s="745"/>
      <c r="D122" s="745"/>
      <c r="E122" s="753" t="s">
        <v>4119</v>
      </c>
      <c r="F122" s="753" t="s">
        <v>4120</v>
      </c>
      <c r="G122" s="245" t="s">
        <v>4121</v>
      </c>
      <c r="H122" s="246" t="s">
        <v>7</v>
      </c>
      <c r="I122" s="245" t="str">
        <f t="shared" si="8"/>
        <v>(Filtre : AQ_EXPOCAR_CdItem="AUTRES" AND AQ_EXPOCAR_CdsSItem="LAINEVERRE") ; AQ_EXPOCAR_OuiNon ; (Filtre : AQ_EXPOCAR_CdItem="AUTRES" AND AQ_EXPOCAR_CdsSItem="LAINEVERRE")_N  ; AQ_EXPOCAR_OuiNon_N</v>
      </c>
      <c r="J122" s="245" t="s">
        <v>4696</v>
      </c>
      <c r="K122" s="264"/>
      <c r="L122" s="755">
        <v>22</v>
      </c>
    </row>
    <row r="123" spans="1:12" x14ac:dyDescent="0.2">
      <c r="A123" s="9" t="s">
        <v>804</v>
      </c>
      <c r="B123" s="742"/>
      <c r="C123" s="744" t="str">
        <f t="shared" si="12"/>
        <v/>
      </c>
      <c r="D123" s="744" t="str">
        <f t="shared" si="12"/>
        <v/>
      </c>
      <c r="E123" s="272" t="s">
        <v>3008</v>
      </c>
      <c r="F123" s="272" t="s">
        <v>3984</v>
      </c>
      <c r="G123" s="245" t="s">
        <v>2168</v>
      </c>
      <c r="H123" s="246"/>
      <c r="I123" s="245" t="str">
        <f t="shared" si="8"/>
        <v>AQ_EXPOCAR_PeriodDe ; AQ_EXPOCAR_PeriodA</v>
      </c>
      <c r="J123" s="245" t="s">
        <v>4696</v>
      </c>
      <c r="K123" s="264"/>
      <c r="L123" s="755"/>
    </row>
    <row r="124" spans="1:12" x14ac:dyDescent="0.2">
      <c r="A124" s="9" t="s">
        <v>805</v>
      </c>
      <c r="B124" s="742" t="str">
        <f>IF(ISERROR(LOOKUP(A124,TABLE,SIGNE)),"",(LOOKUP(A124,TABLE,SIGNE)))</f>
        <v>&gt;</v>
      </c>
      <c r="C124" s="745"/>
      <c r="D124" s="745"/>
      <c r="E124" s="753" t="s">
        <v>4122</v>
      </c>
      <c r="F124" s="753" t="s">
        <v>4123</v>
      </c>
      <c r="G124" s="245" t="s">
        <v>4124</v>
      </c>
      <c r="H124" s="246" t="s">
        <v>7</v>
      </c>
      <c r="I124" s="245" t="str">
        <f t="shared" si="8"/>
        <v>(Filtre : AQ_EXPOCAR_CdItem="AUTRES" AND AQ_EXPOCAR_CdsSItem="MATISOLATION") ; AQ_EXPOCAR_OuiNon ; (Filtre : AQ_EXPOCAR_CdItem="AUTRES" AND AQ_EXPOCAR_CdsSItem="MATISOLATION")_N  ; AQ_EXPOCAR_OuiNon_N</v>
      </c>
      <c r="J124" s="245" t="s">
        <v>4696</v>
      </c>
      <c r="K124" s="264"/>
      <c r="L124" s="755">
        <v>22</v>
      </c>
    </row>
    <row r="125" spans="1:12" x14ac:dyDescent="0.2">
      <c r="A125" s="9" t="s">
        <v>806</v>
      </c>
      <c r="B125" s="742"/>
      <c r="C125" s="744" t="str">
        <f t="shared" si="12"/>
        <v/>
      </c>
      <c r="D125" s="744" t="str">
        <f t="shared" si="12"/>
        <v/>
      </c>
      <c r="E125" s="272" t="s">
        <v>3008</v>
      </c>
      <c r="F125" s="272" t="s">
        <v>3984</v>
      </c>
      <c r="G125" s="245" t="s">
        <v>2168</v>
      </c>
      <c r="H125" s="246"/>
      <c r="I125" s="245" t="str">
        <f t="shared" si="8"/>
        <v>AQ_EXPOCAR_PeriodDe ; AQ_EXPOCAR_PeriodA</v>
      </c>
      <c r="J125" s="245" t="s">
        <v>4696</v>
      </c>
      <c r="K125" s="264"/>
      <c r="L125" s="755"/>
    </row>
    <row r="126" spans="1:12" x14ac:dyDescent="0.2">
      <c r="A126" s="9" t="s">
        <v>807</v>
      </c>
      <c r="B126" s="742" t="str">
        <f>IF(ISERROR(LOOKUP(A126,TABLE,SIGNE)),"",(LOOKUP(A126,TABLE,SIGNE)))</f>
        <v>&gt;</v>
      </c>
      <c r="C126" s="745"/>
      <c r="D126" s="745"/>
      <c r="E126" s="753" t="s">
        <v>4125</v>
      </c>
      <c r="F126" s="753" t="s">
        <v>4126</v>
      </c>
      <c r="G126" s="245" t="s">
        <v>4127</v>
      </c>
      <c r="H126" s="246" t="s">
        <v>7</v>
      </c>
      <c r="I126" s="245" t="str">
        <f t="shared" si="8"/>
        <v>(Filtre : AQ_EXPOCAR_CdItem="AUTRES" AND AQ_EXPOCAR_CdsSItem="PEINTURES") ; AQ_EXPOCAR_OuiNon ; (Filtre : AQ_EXPOCAR_CdItem="AUTRES" AND AQ_EXPOCAR_CdsSItem="PEINTURES")_N  ; AQ_EXPOCAR_OuiNon_N</v>
      </c>
      <c r="J126" s="245" t="s">
        <v>4696</v>
      </c>
      <c r="K126" s="264"/>
      <c r="L126" s="755">
        <v>22</v>
      </c>
    </row>
    <row r="127" spans="1:12" x14ac:dyDescent="0.2">
      <c r="A127" s="9" t="s">
        <v>808</v>
      </c>
      <c r="B127" s="742"/>
      <c r="C127" s="744" t="str">
        <f t="shared" si="12"/>
        <v/>
      </c>
      <c r="D127" s="744" t="str">
        <f t="shared" si="12"/>
        <v/>
      </c>
      <c r="E127" s="272" t="s">
        <v>3008</v>
      </c>
      <c r="F127" s="272" t="s">
        <v>3984</v>
      </c>
      <c r="G127" s="245" t="s">
        <v>2168</v>
      </c>
      <c r="H127" s="246"/>
      <c r="I127" s="245" t="str">
        <f t="shared" si="8"/>
        <v>AQ_EXPOCAR_PeriodDe ; AQ_EXPOCAR_PeriodA</v>
      </c>
      <c r="J127" s="245" t="s">
        <v>4696</v>
      </c>
      <c r="K127" s="264"/>
      <c r="L127" s="755"/>
    </row>
    <row r="128" spans="1:12" x14ac:dyDescent="0.2">
      <c r="A128" s="9" t="s">
        <v>809</v>
      </c>
      <c r="B128" s="742" t="str">
        <f>IF(ISERROR(LOOKUP(A128,TABLE,SIGNE)),"",(LOOKUP(A128,TABLE,SIGNE)))</f>
        <v>&gt;</v>
      </c>
      <c r="C128" s="745"/>
      <c r="D128" s="745"/>
      <c r="E128" s="753" t="s">
        <v>4128</v>
      </c>
      <c r="F128" s="753" t="s">
        <v>4129</v>
      </c>
      <c r="G128" s="245" t="s">
        <v>4130</v>
      </c>
      <c r="H128" s="246" t="s">
        <v>7</v>
      </c>
      <c r="I128" s="245" t="str">
        <f t="shared" si="8"/>
        <v>(Filtre : AQ_EXPOCAR_CdItem="AUTRES" AND AQ_EXPOCAR_CdsSItem="ENCRES") ; AQ_EXPOCAR_OuiNon ; (Filtre : AQ_EXPOCAR_CdItem="AUTRES" AND AQ_EXPOCAR_CdsSItem="ENCRES")_N  ; AQ_EXPOCAR_OuiNon_N</v>
      </c>
      <c r="J128" s="245" t="s">
        <v>4696</v>
      </c>
      <c r="K128" s="264"/>
      <c r="L128" s="755">
        <v>22</v>
      </c>
    </row>
    <row r="129" spans="1:12" x14ac:dyDescent="0.2">
      <c r="A129" s="9" t="s">
        <v>810</v>
      </c>
      <c r="B129" s="742"/>
      <c r="C129" s="744" t="str">
        <f t="shared" si="12"/>
        <v/>
      </c>
      <c r="D129" s="744" t="str">
        <f t="shared" si="12"/>
        <v/>
      </c>
      <c r="E129" s="272" t="s">
        <v>3008</v>
      </c>
      <c r="F129" s="272" t="s">
        <v>3984</v>
      </c>
      <c r="G129" s="245" t="s">
        <v>2168</v>
      </c>
      <c r="H129" s="246"/>
      <c r="I129" s="245" t="str">
        <f t="shared" si="8"/>
        <v>AQ_EXPOCAR_PeriodDe ; AQ_EXPOCAR_PeriodA</v>
      </c>
      <c r="J129" s="245" t="s">
        <v>4696</v>
      </c>
      <c r="K129" s="264"/>
      <c r="L129" s="755"/>
    </row>
    <row r="130" spans="1:12" x14ac:dyDescent="0.2">
      <c r="A130" s="9" t="s">
        <v>811</v>
      </c>
      <c r="B130" s="742" t="str">
        <f>IF(ISERROR(LOOKUP(A130,TABLE,SIGNE)),"",(LOOKUP(A130,TABLE,SIGNE)))</f>
        <v>&gt;</v>
      </c>
      <c r="C130" s="745"/>
      <c r="D130" s="745"/>
      <c r="E130" s="753" t="s">
        <v>4131</v>
      </c>
      <c r="F130" s="753" t="s">
        <v>4132</v>
      </c>
      <c r="G130" s="245" t="s">
        <v>4133</v>
      </c>
      <c r="H130" s="246" t="s">
        <v>7</v>
      </c>
      <c r="I130" s="245" t="str">
        <f t="shared" si="8"/>
        <v>(Filtre : AQ_EXPOCAR_CdItem="AUTRES" AND AQ_EXPOCAR_CdsSItem="AUTRES") ; AQ_EXPOCAR_OuiNon ; AQ_EXPOCAR_AutresPs ;  AQ_EXPOCAR_AutresPs2 ; AQ_EXPOCAR_AutresPs3 ; (Filtre : AQ_EXPOCAR_CdItem="AUTRES" AND AQ_EXPOCAR_CdsSItem="AUTRES")_N  ; AQ_EXPOCAR_OuiNon_N  ; AQ_EXPOCAR_AutresPs_N  ;  AQ_EXPOCAR_AutresPs2_N  ; AQ_EXPOCAR_AutresPs3_N</v>
      </c>
      <c r="J130" s="245" t="s">
        <v>4696</v>
      </c>
      <c r="K130" s="264"/>
      <c r="L130" s="755">
        <v>22</v>
      </c>
    </row>
    <row r="131" spans="1:12" x14ac:dyDescent="0.2">
      <c r="A131" s="9" t="s">
        <v>812</v>
      </c>
      <c r="B131" s="742"/>
      <c r="C131" s="744" t="str">
        <f t="shared" si="12"/>
        <v/>
      </c>
      <c r="D131" s="744" t="str">
        <f t="shared" si="12"/>
        <v/>
      </c>
      <c r="E131" s="272" t="s">
        <v>3008</v>
      </c>
      <c r="F131" s="272" t="s">
        <v>3984</v>
      </c>
      <c r="G131" s="245" t="s">
        <v>2168</v>
      </c>
      <c r="H131" s="246"/>
      <c r="I131" s="245" t="str">
        <f t="shared" ref="I131:I191" si="13">IF(G131&lt;&gt;"",IF(H131&lt;&gt;"",G131&amp;" ; "&amp;IFERROR(IF(SEARCH(" ; ",G131)&gt;0,SUBSTITUTE(G131," ; ","_N  ; ")&amp;"_N"),IFERROR(IF(SEARCH(" ;",G131)&gt;0,SUBSTITUTE(G131," ;","_N  ; ")&amp;"_N"),IFERROR(IF(SEARCH(";",G131)&gt;0,SUBSTITUTE(G131,";","_N  ; ")&amp;"_N"),G131&amp;"_N"))),G131),"")</f>
        <v>AQ_EXPOCAR_PeriodDe ; AQ_EXPOCAR_PeriodA</v>
      </c>
      <c r="J131" s="245" t="s">
        <v>4696</v>
      </c>
      <c r="K131" s="264"/>
      <c r="L131" s="755"/>
    </row>
    <row r="132" spans="1:12" ht="18" x14ac:dyDescent="0.2">
      <c r="A132" s="9" t="s">
        <v>813</v>
      </c>
      <c r="B132" s="742" t="str">
        <f t="shared" ref="B132:B165" si="14">IF(ISERROR(LOOKUP(A132,TABLE,SIGNE)),"",(LOOKUP(A132,TABLE,SIGNE)))</f>
        <v>●</v>
      </c>
      <c r="C132" s="543"/>
      <c r="D132" s="543"/>
      <c r="E132" s="280" t="s">
        <v>814</v>
      </c>
      <c r="F132" s="280" t="s">
        <v>2005</v>
      </c>
      <c r="G132" s="245" t="s">
        <v>2172</v>
      </c>
      <c r="H132" s="246"/>
      <c r="I132" s="245" t="str">
        <f t="shared" si="13"/>
        <v>AQ_EXPOCAR_CdParag="BIOLOG"</v>
      </c>
      <c r="J132" s="245" t="s">
        <v>4696</v>
      </c>
      <c r="K132" s="256"/>
      <c r="L132" s="755"/>
    </row>
    <row r="133" spans="1:12" ht="22.5" x14ac:dyDescent="0.2">
      <c r="A133" s="10" t="s">
        <v>815</v>
      </c>
      <c r="B133" s="742" t="str">
        <f t="shared" si="14"/>
        <v>►</v>
      </c>
      <c r="C133" s="745"/>
      <c r="D133" s="745"/>
      <c r="E133" s="248" t="s">
        <v>4134</v>
      </c>
      <c r="F133" s="248" t="s">
        <v>4135</v>
      </c>
      <c r="G133" s="245" t="s">
        <v>4136</v>
      </c>
      <c r="H133" s="246" t="s">
        <v>7</v>
      </c>
      <c r="I133" s="245" t="str">
        <f t="shared" si="13"/>
        <v>(Filtre : AQ_EXPOCAR_CdParag="BIOLOG" AND AQ_EXPOCAR_CdItem="INFECT") ; AQ_EXPOCAR_OuiNon ; (Filtre : AQ_EXPOCAR_CdParag="BIOLOG" AND AQ_EXPOCAR_CdItem="INFECT")_N  ; AQ_EXPOCAR_OuiNon_N</v>
      </c>
      <c r="J133" s="245" t="s">
        <v>4696</v>
      </c>
      <c r="K133" s="258"/>
      <c r="L133" s="755">
        <v>23</v>
      </c>
    </row>
    <row r="134" spans="1:12" x14ac:dyDescent="0.2">
      <c r="A134" s="9" t="s">
        <v>816</v>
      </c>
      <c r="B134" s="742" t="str">
        <f t="shared" si="14"/>
        <v>·</v>
      </c>
      <c r="C134" s="744" t="str">
        <f t="shared" ref="C134:D136" si="15">IF(C133="x","+","")</f>
        <v/>
      </c>
      <c r="D134" s="744" t="str">
        <f t="shared" si="15"/>
        <v/>
      </c>
      <c r="E134" s="272" t="s">
        <v>3008</v>
      </c>
      <c r="F134" s="272" t="s">
        <v>3984</v>
      </c>
      <c r="G134" s="245" t="s">
        <v>2168</v>
      </c>
      <c r="H134" s="246"/>
      <c r="I134" s="245" t="str">
        <f t="shared" si="13"/>
        <v>AQ_EXPOCAR_PeriodDe ; AQ_EXPOCAR_PeriodA</v>
      </c>
      <c r="J134" s="245" t="s">
        <v>4696</v>
      </c>
      <c r="K134" s="259"/>
      <c r="L134" s="756"/>
    </row>
    <row r="135" spans="1:12" ht="22.5" x14ac:dyDescent="0.2">
      <c r="A135" s="10" t="s">
        <v>817</v>
      </c>
      <c r="B135" s="742" t="str">
        <f t="shared" si="14"/>
        <v>►</v>
      </c>
      <c r="C135" s="745"/>
      <c r="D135" s="745"/>
      <c r="E135" s="248" t="s">
        <v>4137</v>
      </c>
      <c r="F135" s="248" t="s">
        <v>4138</v>
      </c>
      <c r="G135" s="245" t="s">
        <v>4139</v>
      </c>
      <c r="H135" s="246" t="s">
        <v>7</v>
      </c>
      <c r="I135" s="245" t="str">
        <f t="shared" si="13"/>
        <v>(Filtre : AQ_EXPOCAR_CdParag="BIOLOG" AND AQ_EXPOCAR_CdItem="ANIMAU") ; AQ_EXPOCAR_OuiNon ; (Filtre : AQ_EXPOCAR_CdParag="BIOLOG" AND AQ_EXPOCAR_CdItem="ANIMAU")_N  ; AQ_EXPOCAR_OuiNon_N</v>
      </c>
      <c r="J135" s="245" t="s">
        <v>4696</v>
      </c>
      <c r="K135" s="261"/>
      <c r="L135" s="755">
        <v>24</v>
      </c>
    </row>
    <row r="136" spans="1:12" x14ac:dyDescent="0.2">
      <c r="A136" s="9" t="s">
        <v>818</v>
      </c>
      <c r="B136" s="742" t="str">
        <f t="shared" si="14"/>
        <v>·</v>
      </c>
      <c r="C136" s="744" t="str">
        <f t="shared" si="15"/>
        <v/>
      </c>
      <c r="D136" s="744" t="str">
        <f t="shared" si="15"/>
        <v/>
      </c>
      <c r="E136" s="272" t="s">
        <v>3008</v>
      </c>
      <c r="F136" s="272" t="s">
        <v>3984</v>
      </c>
      <c r="G136" s="245" t="s">
        <v>2168</v>
      </c>
      <c r="H136" s="246"/>
      <c r="I136" s="245" t="str">
        <f t="shared" si="13"/>
        <v>AQ_EXPOCAR_PeriodDe ; AQ_EXPOCAR_PeriodA</v>
      </c>
      <c r="J136" s="245" t="s">
        <v>4696</v>
      </c>
      <c r="K136" s="260"/>
      <c r="L136" s="756"/>
    </row>
    <row r="137" spans="1:12" ht="18" x14ac:dyDescent="0.2">
      <c r="A137" s="9" t="s">
        <v>819</v>
      </c>
      <c r="B137" s="742" t="str">
        <f t="shared" si="14"/>
        <v>●</v>
      </c>
      <c r="C137" s="543"/>
      <c r="D137" s="543"/>
      <c r="E137" s="280" t="s">
        <v>820</v>
      </c>
      <c r="F137" s="280" t="s">
        <v>2006</v>
      </c>
      <c r="G137" s="245" t="s">
        <v>2173</v>
      </c>
      <c r="H137" s="246"/>
      <c r="I137" s="245" t="str">
        <f t="shared" si="13"/>
        <v>AQ_EXPOCAR_CdParag="AUTRES"</v>
      </c>
      <c r="J137" s="245" t="s">
        <v>4696</v>
      </c>
      <c r="K137" s="256"/>
      <c r="L137" s="755"/>
    </row>
    <row r="138" spans="1:12" ht="22.5" x14ac:dyDescent="0.2">
      <c r="A138" s="10" t="s">
        <v>821</v>
      </c>
      <c r="B138" s="742" t="str">
        <f t="shared" si="14"/>
        <v>►</v>
      </c>
      <c r="C138" s="745"/>
      <c r="D138" s="745"/>
      <c r="E138" s="248" t="s">
        <v>4140</v>
      </c>
      <c r="F138" s="248" t="s">
        <v>4141</v>
      </c>
      <c r="G138" s="245" t="s">
        <v>4142</v>
      </c>
      <c r="H138" s="246" t="s">
        <v>7</v>
      </c>
      <c r="I138" s="245" t="str">
        <f t="shared" si="13"/>
        <v>(Filtre : AQ_EXPOCAR_CdParag="AUTRES" AND AQ_EXPOCAR_CdItem="RADIAT") ; AQ_EXPOCAR_OuiNon ; (Filtre : AQ_EXPOCAR_CdParag="AUTRES" AND AQ_EXPOCAR_CdItem="RADIAT")_N  ; AQ_EXPOCAR_OuiNon_N</v>
      </c>
      <c r="J138" s="245" t="s">
        <v>4696</v>
      </c>
      <c r="K138" s="258"/>
      <c r="L138" s="755">
        <v>25</v>
      </c>
    </row>
    <row r="139" spans="1:12" x14ac:dyDescent="0.2">
      <c r="A139" s="9" t="s">
        <v>822</v>
      </c>
      <c r="B139" s="742" t="str">
        <f t="shared" si="14"/>
        <v>·</v>
      </c>
      <c r="C139" s="744" t="str">
        <f t="shared" ref="C139:D141" si="16">IF(C138="x","+","")</f>
        <v/>
      </c>
      <c r="D139" s="744" t="str">
        <f t="shared" si="16"/>
        <v/>
      </c>
      <c r="E139" s="272" t="s">
        <v>3008</v>
      </c>
      <c r="F139" s="272" t="s">
        <v>3984</v>
      </c>
      <c r="G139" s="245" t="s">
        <v>2168</v>
      </c>
      <c r="H139" s="246"/>
      <c r="I139" s="245" t="str">
        <f t="shared" si="13"/>
        <v>AQ_EXPOCAR_PeriodDe ; AQ_EXPOCAR_PeriodA</v>
      </c>
      <c r="J139" s="245" t="s">
        <v>4696</v>
      </c>
      <c r="K139" s="259"/>
      <c r="L139" s="756"/>
    </row>
    <row r="140" spans="1:12" ht="22.5" x14ac:dyDescent="0.2">
      <c r="A140" s="10" t="s">
        <v>823</v>
      </c>
      <c r="B140" s="742" t="str">
        <f t="shared" si="14"/>
        <v>►</v>
      </c>
      <c r="C140" s="745"/>
      <c r="D140" s="745"/>
      <c r="E140" s="248" t="s">
        <v>4143</v>
      </c>
      <c r="F140" s="248" t="s">
        <v>4144</v>
      </c>
      <c r="G140" s="245" t="s">
        <v>4145</v>
      </c>
      <c r="H140" s="246" t="s">
        <v>7</v>
      </c>
      <c r="I140" s="245" t="str">
        <f t="shared" si="13"/>
        <v>(Filtre : AQ_EXPOCAR_CdParag="AUTRES" AND AQ_EXPOCAR_CdItem="UVARTI") ; AQ_EXPOCAR_OuiNon ; (Filtre : AQ_EXPOCAR_CdParag="AUTRES" AND AQ_EXPOCAR_CdItem="UVARTI")_N  ; AQ_EXPOCAR_OuiNon_N</v>
      </c>
      <c r="J140" s="245" t="s">
        <v>4696</v>
      </c>
      <c r="K140" s="261"/>
      <c r="L140" s="755">
        <v>26</v>
      </c>
    </row>
    <row r="141" spans="1:12" x14ac:dyDescent="0.2">
      <c r="A141" s="9" t="s">
        <v>824</v>
      </c>
      <c r="B141" s="742" t="str">
        <f t="shared" si="14"/>
        <v>·</v>
      </c>
      <c r="C141" s="744" t="str">
        <f t="shared" si="16"/>
        <v/>
      </c>
      <c r="D141" s="744" t="str">
        <f t="shared" si="16"/>
        <v/>
      </c>
      <c r="E141" s="272" t="s">
        <v>3008</v>
      </c>
      <c r="F141" s="272" t="s">
        <v>3984</v>
      </c>
      <c r="G141" s="245" t="s">
        <v>2168</v>
      </c>
      <c r="H141" s="246"/>
      <c r="I141" s="245" t="str">
        <f t="shared" si="13"/>
        <v>AQ_EXPOCAR_PeriodDe ; AQ_EXPOCAR_PeriodA</v>
      </c>
      <c r="J141" s="245" t="s">
        <v>4696</v>
      </c>
      <c r="K141" s="260"/>
      <c r="L141" s="756"/>
    </row>
    <row r="142" spans="1:12" s="749" customFormat="1" ht="54" x14ac:dyDescent="0.2">
      <c r="A142" s="14" t="s">
        <v>825</v>
      </c>
      <c r="B142" s="740" t="str">
        <f t="shared" si="14"/>
        <v>◄►</v>
      </c>
      <c r="C142" s="747"/>
      <c r="D142" s="747"/>
      <c r="E142" s="237" t="s">
        <v>4146</v>
      </c>
      <c r="F142" s="237" t="s">
        <v>2001</v>
      </c>
      <c r="G142" s="245"/>
      <c r="H142" s="246"/>
      <c r="I142" s="245" t="str">
        <f t="shared" si="13"/>
        <v/>
      </c>
      <c r="J142" s="245"/>
      <c r="K142" s="251"/>
      <c r="L142" s="757"/>
    </row>
    <row r="143" spans="1:12" ht="18" x14ac:dyDescent="0.2">
      <c r="A143" s="9" t="s">
        <v>826</v>
      </c>
      <c r="B143" s="742" t="str">
        <f t="shared" si="14"/>
        <v>●</v>
      </c>
      <c r="C143" s="543"/>
      <c r="D143" s="543"/>
      <c r="E143" s="280" t="s">
        <v>827</v>
      </c>
      <c r="F143" s="280" t="s">
        <v>2007</v>
      </c>
      <c r="G143" s="245"/>
      <c r="H143" s="246"/>
      <c r="I143" s="245" t="str">
        <f t="shared" si="13"/>
        <v/>
      </c>
      <c r="J143" s="245"/>
      <c r="K143" s="256"/>
      <c r="L143" s="755"/>
    </row>
    <row r="144" spans="1:12" x14ac:dyDescent="0.2">
      <c r="A144" s="10" t="s">
        <v>828</v>
      </c>
      <c r="B144" s="742" t="str">
        <f t="shared" si="14"/>
        <v>►</v>
      </c>
      <c r="C144" s="745"/>
      <c r="D144" s="745"/>
      <c r="E144" s="248" t="s">
        <v>829</v>
      </c>
      <c r="F144" s="248" t="s">
        <v>4147</v>
      </c>
      <c r="G144" s="245" t="s">
        <v>2174</v>
      </c>
      <c r="H144" s="246"/>
      <c r="I144" s="245" t="str">
        <f t="shared" si="13"/>
        <v>AQ_EXPOACT_Profession</v>
      </c>
      <c r="J144" s="245" t="s">
        <v>665</v>
      </c>
      <c r="K144" s="262"/>
      <c r="L144" s="263">
        <v>27</v>
      </c>
    </row>
    <row r="145" spans="1:12" ht="56.25" x14ac:dyDescent="0.2">
      <c r="A145" s="10" t="s">
        <v>830</v>
      </c>
      <c r="B145" s="742" t="str">
        <f t="shared" si="14"/>
        <v>►</v>
      </c>
      <c r="C145" s="745"/>
      <c r="D145" s="745"/>
      <c r="E145" s="248" t="s">
        <v>4922</v>
      </c>
      <c r="F145" s="248" t="s">
        <v>4714</v>
      </c>
      <c r="G145" s="245" t="s">
        <v>3967</v>
      </c>
      <c r="H145" s="246" t="s">
        <v>7</v>
      </c>
      <c r="I145" s="245" t="s">
        <v>4824</v>
      </c>
      <c r="J145" s="245" t="s">
        <v>665</v>
      </c>
      <c r="K145" s="249"/>
      <c r="L145" s="263">
        <v>28</v>
      </c>
    </row>
    <row r="146" spans="1:12" ht="78.75" x14ac:dyDescent="0.2">
      <c r="A146" s="10" t="s">
        <v>831</v>
      </c>
      <c r="B146" s="742" t="str">
        <f t="shared" si="14"/>
        <v>►</v>
      </c>
      <c r="C146" s="745"/>
      <c r="D146" s="745"/>
      <c r="E146" s="248" t="s">
        <v>5468</v>
      </c>
      <c r="F146" s="248" t="s">
        <v>4713</v>
      </c>
      <c r="G146" s="245" t="s">
        <v>2609</v>
      </c>
      <c r="H146" s="246" t="s">
        <v>7</v>
      </c>
      <c r="I146" s="245" t="s">
        <v>4825</v>
      </c>
      <c r="J146" s="245" t="s">
        <v>665</v>
      </c>
      <c r="K146" s="262"/>
      <c r="L146" s="263">
        <v>29</v>
      </c>
    </row>
    <row r="147" spans="1:12" ht="135" x14ac:dyDescent="0.2">
      <c r="A147" s="10" t="s">
        <v>832</v>
      </c>
      <c r="B147" s="742" t="str">
        <f t="shared" si="14"/>
        <v>►</v>
      </c>
      <c r="C147" s="745"/>
      <c r="D147" s="745"/>
      <c r="E147" s="248" t="s">
        <v>4148</v>
      </c>
      <c r="F147" s="248" t="s">
        <v>4712</v>
      </c>
      <c r="G147" s="245" t="s">
        <v>2608</v>
      </c>
      <c r="H147" s="246" t="s">
        <v>7</v>
      </c>
      <c r="I147" s="245" t="s">
        <v>4826</v>
      </c>
      <c r="J147" s="245" t="s">
        <v>665</v>
      </c>
      <c r="K147" s="249"/>
      <c r="L147" s="263">
        <v>30</v>
      </c>
    </row>
    <row r="148" spans="1:12" customFormat="1" ht="22.5" hidden="1" x14ac:dyDescent="0.2">
      <c r="A148" s="10" t="s">
        <v>454</v>
      </c>
      <c r="B148" s="320" t="str">
        <f>IF(ISERROR(LOOKUP(A148,TABLE,SIGNE)),"",(LOOKUP(A148,TABLE,SIGNE)))</f>
        <v>►</v>
      </c>
      <c r="C148" s="480" t="s">
        <v>4896</v>
      </c>
      <c r="D148" s="480" t="s">
        <v>4896</v>
      </c>
      <c r="E148" s="248" t="s">
        <v>4149</v>
      </c>
      <c r="F148" s="248" t="s">
        <v>4150</v>
      </c>
      <c r="G148" s="245" t="s">
        <v>2179</v>
      </c>
      <c r="H148" s="246"/>
      <c r="I148" s="245" t="str">
        <f t="shared" si="13"/>
        <v>AQ_EXPOACT_TypContrat</v>
      </c>
      <c r="J148" s="245" t="s">
        <v>665</v>
      </c>
      <c r="K148" s="258"/>
      <c r="L148" s="257"/>
    </row>
    <row r="149" spans="1:12" ht="33.75" x14ac:dyDescent="0.2">
      <c r="A149" s="10" t="s">
        <v>454</v>
      </c>
      <c r="B149" s="742" t="str">
        <f>IF(ISERROR(LOOKUP(A149,TABLE,SIGNE)),"",(LOOKUP(A149,TABLE,SIGNE)))</f>
        <v>►</v>
      </c>
      <c r="C149" s="745"/>
      <c r="D149" s="745"/>
      <c r="E149" s="109" t="s">
        <v>4151</v>
      </c>
      <c r="F149" s="109" t="s">
        <v>4886</v>
      </c>
      <c r="G149" s="245" t="s">
        <v>4675</v>
      </c>
      <c r="H149" s="246"/>
      <c r="I149" s="245" t="str">
        <f t="shared" si="13"/>
        <v>SICORE_EXPOACT_CC_RES ; SICORE_EXPOACT_PCS_RES</v>
      </c>
      <c r="J149" s="245" t="s">
        <v>665</v>
      </c>
      <c r="K149" s="281"/>
      <c r="L149" s="282" t="s">
        <v>4908</v>
      </c>
    </row>
    <row r="150" spans="1:12" customFormat="1" ht="33.75" hidden="1" x14ac:dyDescent="0.2">
      <c r="A150" s="10" t="s">
        <v>454</v>
      </c>
      <c r="B150" s="320" t="str">
        <f>IF(ISERROR(LOOKUP(A150,TABLE,SIGNE)),"",(LOOKUP(A150,TABLE,SIGNE)))</f>
        <v>►</v>
      </c>
      <c r="C150" s="480" t="s">
        <v>4896</v>
      </c>
      <c r="D150" s="480" t="s">
        <v>4896</v>
      </c>
      <c r="E150" s="267" t="s">
        <v>4152</v>
      </c>
      <c r="F150" s="267"/>
      <c r="G150" s="245" t="s">
        <v>4819</v>
      </c>
      <c r="H150" s="246"/>
      <c r="I150" s="245" t="str">
        <f t="shared" si="13"/>
        <v>SICORE_EXPOACT_LIB_RES ; SICORE_EXPOACT_CODE_RES ; SICORE_EXPOACT_CC_RES ; SICORE_EXPOACT_PCS_RES ; SICORE_EXPOACT_V_ANN</v>
      </c>
      <c r="J150" s="245"/>
      <c r="K150" s="271"/>
      <c r="L150" s="282" t="s">
        <v>4908</v>
      </c>
    </row>
    <row r="151" spans="1:12" ht="33.75" x14ac:dyDescent="0.2">
      <c r="A151" s="10" t="s">
        <v>833</v>
      </c>
      <c r="B151" s="742" t="str">
        <f t="shared" si="14"/>
        <v>►</v>
      </c>
      <c r="C151" s="745"/>
      <c r="D151" s="745"/>
      <c r="E151" s="248" t="s">
        <v>4153</v>
      </c>
      <c r="F151" s="248" t="s">
        <v>4711</v>
      </c>
      <c r="G151" s="245" t="s">
        <v>834</v>
      </c>
      <c r="H151" s="246" t="s">
        <v>7</v>
      </c>
      <c r="I151" s="245" t="str">
        <f t="shared" si="13"/>
        <v>AQ_EXPOACT_TrTpsCplet ; AQ_EXPOACT_TrTpsCplet_N</v>
      </c>
      <c r="J151" s="245" t="s">
        <v>835</v>
      </c>
      <c r="K151" s="258"/>
      <c r="L151" s="755">
        <v>31</v>
      </c>
    </row>
    <row r="152" spans="1:12" x14ac:dyDescent="0.2">
      <c r="A152" s="9" t="s">
        <v>838</v>
      </c>
      <c r="B152" s="742" t="str">
        <f t="shared" si="14"/>
        <v>·</v>
      </c>
      <c r="C152" s="745" t="str">
        <f>IF(C151="x","+","")</f>
        <v/>
      </c>
      <c r="D152" s="745" t="str">
        <f>IF(D151="x","+","")</f>
        <v/>
      </c>
      <c r="E152" s="272" t="s">
        <v>4154</v>
      </c>
      <c r="F152" s="272" t="s">
        <v>4155</v>
      </c>
      <c r="G152" s="245" t="s">
        <v>836</v>
      </c>
      <c r="H152" s="246"/>
      <c r="I152" s="245" t="str">
        <f t="shared" si="13"/>
        <v>AQ_EXPOACT_TrTpsNbH</v>
      </c>
      <c r="J152" s="245" t="s">
        <v>665</v>
      </c>
      <c r="K152" s="259"/>
      <c r="L152" s="756">
        <v>31</v>
      </c>
    </row>
    <row r="153" spans="1:12" ht="56.25" x14ac:dyDescent="0.2">
      <c r="A153" s="10" t="s">
        <v>839</v>
      </c>
      <c r="B153" s="742" t="str">
        <f t="shared" si="14"/>
        <v>►</v>
      </c>
      <c r="C153" s="745"/>
      <c r="D153" s="745"/>
      <c r="E153" s="248" t="s">
        <v>4156</v>
      </c>
      <c r="F153" s="248" t="s">
        <v>4710</v>
      </c>
      <c r="G153" s="245" t="s">
        <v>840</v>
      </c>
      <c r="H153" s="246" t="s">
        <v>7</v>
      </c>
      <c r="I153" s="245" t="str">
        <f t="shared" si="13"/>
        <v>AQ_EXPOACT_TrEtabTail ; AQ_EXPOACT_TrEtabTail_N</v>
      </c>
      <c r="J153" s="245" t="s">
        <v>841</v>
      </c>
      <c r="K153" s="261"/>
      <c r="L153" s="755">
        <v>32</v>
      </c>
    </row>
    <row r="154" spans="1:12" x14ac:dyDescent="0.2">
      <c r="A154" s="10" t="s">
        <v>842</v>
      </c>
      <c r="B154" s="742" t="str">
        <f t="shared" si="14"/>
        <v>►</v>
      </c>
      <c r="C154" s="745"/>
      <c r="D154" s="745"/>
      <c r="E154" s="248" t="s">
        <v>4157</v>
      </c>
      <c r="F154" s="248" t="s">
        <v>4158</v>
      </c>
      <c r="G154" s="245" t="s">
        <v>843</v>
      </c>
      <c r="H154" s="246" t="s">
        <v>7</v>
      </c>
      <c r="I154" s="245" t="str">
        <f t="shared" si="13"/>
        <v>AQ_EXPOACT_TrEtabGrpe ; AQ_EXPOACT_TrEtabGrpe_N</v>
      </c>
      <c r="J154" s="245" t="s">
        <v>844</v>
      </c>
      <c r="K154" s="258"/>
      <c r="L154" s="755">
        <v>33</v>
      </c>
    </row>
    <row r="155" spans="1:12" ht="45" x14ac:dyDescent="0.2">
      <c r="A155" s="10" t="s">
        <v>845</v>
      </c>
      <c r="B155" s="742" t="str">
        <f t="shared" si="14"/>
        <v>►</v>
      </c>
      <c r="C155" s="745"/>
      <c r="D155" s="745"/>
      <c r="E155" s="248" t="s">
        <v>4159</v>
      </c>
      <c r="F155" s="248" t="s">
        <v>4709</v>
      </c>
      <c r="G155" s="245" t="s">
        <v>846</v>
      </c>
      <c r="H155" s="246" t="s">
        <v>7</v>
      </c>
      <c r="I155" s="245" t="str">
        <f t="shared" si="13"/>
        <v>AQ_EXPOACT_TrDurTraj ; AQ_EXPOACT_TrDurTraj_N</v>
      </c>
      <c r="J155" s="245" t="s">
        <v>847</v>
      </c>
      <c r="K155" s="261"/>
      <c r="L155" s="755">
        <v>34</v>
      </c>
    </row>
    <row r="156" spans="1:12" ht="22.5" x14ac:dyDescent="0.2">
      <c r="A156" s="10" t="s">
        <v>454</v>
      </c>
      <c r="B156" s="742" t="str">
        <f t="shared" si="14"/>
        <v>►</v>
      </c>
      <c r="C156" s="745"/>
      <c r="D156" s="745"/>
      <c r="E156" s="273" t="s">
        <v>4160</v>
      </c>
      <c r="F156" s="273" t="s">
        <v>4161</v>
      </c>
      <c r="G156" s="245"/>
      <c r="H156" s="246"/>
      <c r="I156" s="245" t="str">
        <f t="shared" si="13"/>
        <v/>
      </c>
      <c r="J156" s="245"/>
      <c r="K156" s="258"/>
      <c r="L156" s="755">
        <v>35</v>
      </c>
    </row>
    <row r="157" spans="1:12" x14ac:dyDescent="0.2">
      <c r="A157" s="9" t="s">
        <v>848</v>
      </c>
      <c r="B157" s="742" t="str">
        <f t="shared" si="14"/>
        <v>·</v>
      </c>
      <c r="C157" s="745" t="str">
        <f>IF($C$156="x","+","")</f>
        <v/>
      </c>
      <c r="D157" s="745" t="str">
        <f>IF(D156="x","+","")</f>
        <v/>
      </c>
      <c r="E157" s="274" t="s">
        <v>3010</v>
      </c>
      <c r="F157" s="274" t="s">
        <v>4162</v>
      </c>
      <c r="G157" s="245" t="s">
        <v>849</v>
      </c>
      <c r="H157" s="246"/>
      <c r="I157" s="245" t="str">
        <f t="shared" si="13"/>
        <v>AQ_EXPOACT_TrTransp1</v>
      </c>
      <c r="J157" s="245" t="s">
        <v>850</v>
      </c>
      <c r="K157" s="259"/>
      <c r="L157" s="756">
        <v>35</v>
      </c>
    </row>
    <row r="158" spans="1:12" x14ac:dyDescent="0.2">
      <c r="A158" s="9" t="s">
        <v>851</v>
      </c>
      <c r="B158" s="742" t="str">
        <f t="shared" si="14"/>
        <v>·</v>
      </c>
      <c r="C158" s="745" t="str">
        <f>IF($C$156="x","+","")</f>
        <v/>
      </c>
      <c r="D158" s="745" t="str">
        <f>IF(D156="x","+","")</f>
        <v/>
      </c>
      <c r="E158" s="274" t="s">
        <v>3011</v>
      </c>
      <c r="F158" s="274" t="s">
        <v>4163</v>
      </c>
      <c r="G158" s="245" t="s">
        <v>852</v>
      </c>
      <c r="H158" s="246"/>
      <c r="I158" s="245" t="str">
        <f t="shared" si="13"/>
        <v>AQ_EXPOACT_TrTransp2</v>
      </c>
      <c r="J158" s="245" t="s">
        <v>853</v>
      </c>
      <c r="K158" s="259"/>
      <c r="L158" s="756">
        <v>35</v>
      </c>
    </row>
    <row r="159" spans="1:12" x14ac:dyDescent="0.2">
      <c r="A159" s="9" t="s">
        <v>854</v>
      </c>
      <c r="B159" s="742" t="str">
        <f t="shared" si="14"/>
        <v>·</v>
      </c>
      <c r="C159" s="745" t="str">
        <f>IF($C$156="x","+","")</f>
        <v/>
      </c>
      <c r="D159" s="745" t="str">
        <f>IF(D156="x","+","")</f>
        <v/>
      </c>
      <c r="E159" s="274" t="s">
        <v>108</v>
      </c>
      <c r="F159" s="274" t="s">
        <v>4164</v>
      </c>
      <c r="G159" s="245" t="s">
        <v>855</v>
      </c>
      <c r="H159" s="246"/>
      <c r="I159" s="245" t="str">
        <f t="shared" si="13"/>
        <v>AQ_EXPOACT_TrTransp3</v>
      </c>
      <c r="J159" s="245" t="s">
        <v>856</v>
      </c>
      <c r="K159" s="259"/>
      <c r="L159" s="756">
        <v>35</v>
      </c>
    </row>
    <row r="160" spans="1:12" x14ac:dyDescent="0.2">
      <c r="A160" s="10" t="s">
        <v>857</v>
      </c>
      <c r="B160" s="742" t="str">
        <f t="shared" si="14"/>
        <v>►</v>
      </c>
      <c r="C160" s="745"/>
      <c r="D160" s="745"/>
      <c r="E160" s="273" t="s">
        <v>4165</v>
      </c>
      <c r="F160" s="273" t="s">
        <v>4166</v>
      </c>
      <c r="G160" s="245" t="s">
        <v>858</v>
      </c>
      <c r="H160" s="246" t="s">
        <v>7</v>
      </c>
      <c r="I160" s="245" t="str">
        <f t="shared" si="13"/>
        <v>AQ_EXPOACT_TrMemNbH ; AQ_EXPOACT_TrMemNbH_N</v>
      </c>
      <c r="J160" s="245" t="s">
        <v>859</v>
      </c>
      <c r="K160" s="261"/>
      <c r="L160" s="755">
        <v>36</v>
      </c>
    </row>
    <row r="161" spans="1:12" x14ac:dyDescent="0.2">
      <c r="A161" s="10" t="s">
        <v>860</v>
      </c>
      <c r="B161" s="742" t="str">
        <f t="shared" si="14"/>
        <v>►</v>
      </c>
      <c r="C161" s="745"/>
      <c r="D161" s="745"/>
      <c r="E161" s="273" t="s">
        <v>4167</v>
      </c>
      <c r="F161" s="273" t="s">
        <v>4168</v>
      </c>
      <c r="G161" s="245" t="s">
        <v>861</v>
      </c>
      <c r="H161" s="246" t="s">
        <v>7</v>
      </c>
      <c r="I161" s="245" t="str">
        <f t="shared" si="13"/>
        <v>AQ_EXPOACT_TrMemNbj ; AQ_EXPOACT_TrMemNbj_N</v>
      </c>
      <c r="J161" s="245" t="s">
        <v>862</v>
      </c>
      <c r="K161" s="258"/>
      <c r="L161" s="755">
        <v>37</v>
      </c>
    </row>
    <row r="162" spans="1:12" x14ac:dyDescent="0.2">
      <c r="A162" s="10" t="s">
        <v>863</v>
      </c>
      <c r="B162" s="742" t="str">
        <f t="shared" si="14"/>
        <v>►</v>
      </c>
      <c r="C162" s="745"/>
      <c r="D162" s="745"/>
      <c r="E162" s="273" t="s">
        <v>4169</v>
      </c>
      <c r="F162" s="273" t="s">
        <v>4170</v>
      </c>
      <c r="G162" s="245" t="s">
        <v>864</v>
      </c>
      <c r="H162" s="246" t="s">
        <v>7</v>
      </c>
      <c r="I162" s="245" t="str">
        <f t="shared" si="13"/>
        <v>AQ_EXPOACT_TrHFixe ; AQ_EXPOACT_TrHFixe_N</v>
      </c>
      <c r="J162" s="245" t="s">
        <v>865</v>
      </c>
      <c r="K162" s="261"/>
      <c r="L162" s="755">
        <v>38</v>
      </c>
    </row>
    <row r="163" spans="1:12" x14ac:dyDescent="0.2">
      <c r="A163" s="10" t="s">
        <v>866</v>
      </c>
      <c r="B163" s="742" t="str">
        <f t="shared" si="14"/>
        <v>►</v>
      </c>
      <c r="C163" s="745"/>
      <c r="D163" s="745"/>
      <c r="E163" s="273" t="s">
        <v>4171</v>
      </c>
      <c r="F163" s="273" t="s">
        <v>4172</v>
      </c>
      <c r="G163" s="245" t="s">
        <v>867</v>
      </c>
      <c r="H163" s="246" t="s">
        <v>7</v>
      </c>
      <c r="I163" s="245" t="str">
        <f t="shared" si="13"/>
        <v>AQ_EXPOACT_TrChxH ; AQ_EXPOACT_TrChxH_N</v>
      </c>
      <c r="J163" s="245" t="s">
        <v>868</v>
      </c>
      <c r="K163" s="258"/>
      <c r="L163" s="755">
        <v>39</v>
      </c>
    </row>
    <row r="164" spans="1:12" x14ac:dyDescent="0.2">
      <c r="A164" s="10" t="s">
        <v>869</v>
      </c>
      <c r="B164" s="742" t="str">
        <f t="shared" si="14"/>
        <v>►</v>
      </c>
      <c r="C164" s="745"/>
      <c r="D164" s="745"/>
      <c r="E164" s="273" t="s">
        <v>4173</v>
      </c>
      <c r="F164" s="273" t="s">
        <v>4174</v>
      </c>
      <c r="G164" s="245" t="s">
        <v>870</v>
      </c>
      <c r="H164" s="246" t="s">
        <v>7</v>
      </c>
      <c r="I164" s="245" t="str">
        <f t="shared" si="13"/>
        <v>AQ_EXPOACT_TrPointer ; AQ_EXPOACT_TrPointer_N</v>
      </c>
      <c r="J164" s="245" t="s">
        <v>871</v>
      </c>
      <c r="K164" s="261"/>
      <c r="L164" s="755">
        <v>40</v>
      </c>
    </row>
    <row r="165" spans="1:12" ht="22.5" x14ac:dyDescent="0.2">
      <c r="A165" s="10" t="s">
        <v>872</v>
      </c>
      <c r="B165" s="742" t="str">
        <f t="shared" si="14"/>
        <v>►</v>
      </c>
      <c r="C165" s="745"/>
      <c r="D165" s="745"/>
      <c r="E165" s="273" t="s">
        <v>4175</v>
      </c>
      <c r="F165" s="273" t="s">
        <v>4176</v>
      </c>
      <c r="G165" s="245" t="s">
        <v>873</v>
      </c>
      <c r="H165" s="246" t="s">
        <v>7</v>
      </c>
      <c r="I165" s="245" t="str">
        <f t="shared" si="13"/>
        <v>AQ_EXPOACT_TrContPub ; AQ_EXPOACT_TrContPub_N</v>
      </c>
      <c r="J165" s="245" t="s">
        <v>874</v>
      </c>
      <c r="K165" s="258"/>
      <c r="L165" s="755">
        <v>41</v>
      </c>
    </row>
    <row r="166" spans="1:12" ht="56.25" x14ac:dyDescent="0.2">
      <c r="A166" s="9" t="s">
        <v>875</v>
      </c>
      <c r="B166" s="742"/>
      <c r="C166" s="758" t="str">
        <f>IF(C165="x","+","")</f>
        <v/>
      </c>
      <c r="D166" s="758" t="str">
        <f>IF(D165="x","+","")</f>
        <v/>
      </c>
      <c r="E166" s="753" t="s">
        <v>4177</v>
      </c>
      <c r="F166" s="753" t="s">
        <v>4703</v>
      </c>
      <c r="G166" s="245" t="s">
        <v>876</v>
      </c>
      <c r="H166" s="246" t="s">
        <v>7</v>
      </c>
      <c r="I166" s="245" t="str">
        <f t="shared" si="13"/>
        <v>AQ_EXPOACT_TrTensPub ; AQ_EXPOACT_TrTensPub_N</v>
      </c>
      <c r="J166" s="245" t="s">
        <v>877</v>
      </c>
      <c r="K166" s="265"/>
      <c r="L166" s="755">
        <v>41</v>
      </c>
    </row>
    <row r="167" spans="1:12" ht="18" x14ac:dyDescent="0.2">
      <c r="A167" s="9" t="s">
        <v>878</v>
      </c>
      <c r="B167" s="759" t="str">
        <f t="shared" ref="B167:B178" si="17">IF(ISERROR(LOOKUP(A167,TABLE,SIGNE)),"",(LOOKUP(A167,TABLE,SIGNE)))</f>
        <v>●</v>
      </c>
      <c r="C167" s="543"/>
      <c r="D167" s="543"/>
      <c r="E167" s="280" t="s">
        <v>879</v>
      </c>
      <c r="F167" s="280" t="s">
        <v>2008</v>
      </c>
      <c r="G167" s="245"/>
      <c r="H167" s="246"/>
      <c r="I167" s="245" t="str">
        <f t="shared" si="13"/>
        <v/>
      </c>
      <c r="J167" s="245"/>
      <c r="K167" s="275"/>
      <c r="L167" s="763"/>
    </row>
    <row r="168" spans="1:12" ht="67.5" x14ac:dyDescent="0.2">
      <c r="A168" s="10" t="s">
        <v>880</v>
      </c>
      <c r="B168" s="742" t="str">
        <f t="shared" si="17"/>
        <v>►</v>
      </c>
      <c r="C168" s="745"/>
      <c r="D168" s="745"/>
      <c r="E168" s="276" t="s">
        <v>3933</v>
      </c>
      <c r="F168" s="276" t="s">
        <v>3934</v>
      </c>
      <c r="G168" s="245" t="s">
        <v>881</v>
      </c>
      <c r="H168" s="246" t="s">
        <v>7</v>
      </c>
      <c r="I168" s="245" t="str">
        <f t="shared" si="13"/>
        <v>AQ_EXPOACT_TrEvalIntEff ; AQ_EXPOACT_TrEvalIntEff_N</v>
      </c>
      <c r="J168" s="245" t="s">
        <v>882</v>
      </c>
      <c r="K168" s="258"/>
      <c r="L168" s="755">
        <v>42</v>
      </c>
    </row>
    <row r="169" spans="1:12" ht="56.25" x14ac:dyDescent="0.2">
      <c r="A169" s="10" t="s">
        <v>2912</v>
      </c>
      <c r="B169" s="759" t="str">
        <f t="shared" si="17"/>
        <v>#►</v>
      </c>
      <c r="C169" s="545" t="str">
        <f>IF(OR(C170="x",C171="x",C172="x",C173="x",C174="x",C175="x",C176="x",C177="x"),"x","Sélectionnez les réponses, ci-dessous, une par une")</f>
        <v>Sélectionnez les réponses, ci-dessous, une par une</v>
      </c>
      <c r="D169" s="545" t="str">
        <f>IF(OR(D170="x",D171="x",D172="x",D173="x",D174="x",D175="x",D176="x",D177="x"),"x","Select items here under")</f>
        <v>Select items here under</v>
      </c>
      <c r="E169" s="277" t="s">
        <v>4178</v>
      </c>
      <c r="F169" s="277" t="s">
        <v>4708</v>
      </c>
      <c r="G169" s="245"/>
      <c r="H169" s="246"/>
      <c r="I169" s="245" t="str">
        <f t="shared" si="13"/>
        <v/>
      </c>
      <c r="J169" s="245"/>
      <c r="K169" s="278"/>
      <c r="L169" s="764">
        <v>43</v>
      </c>
    </row>
    <row r="170" spans="1:12" x14ac:dyDescent="0.2">
      <c r="A170" s="9" t="s">
        <v>883</v>
      </c>
      <c r="B170" s="742" t="str">
        <f t="shared" si="17"/>
        <v>&gt;</v>
      </c>
      <c r="C170" s="745"/>
      <c r="D170" s="745"/>
      <c r="E170" s="252" t="s">
        <v>4923</v>
      </c>
      <c r="F170" s="252" t="s">
        <v>4179</v>
      </c>
      <c r="G170" s="245" t="s">
        <v>884</v>
      </c>
      <c r="H170" s="246" t="s">
        <v>7</v>
      </c>
      <c r="I170" s="245" t="str">
        <f t="shared" si="13"/>
        <v>AQ_EXPOACT_TrDebout ; AQ_EXPOACT_TrDebout_N</v>
      </c>
      <c r="J170" s="245" t="s">
        <v>885</v>
      </c>
      <c r="K170" s="250"/>
      <c r="L170" s="263">
        <v>43</v>
      </c>
    </row>
    <row r="171" spans="1:12" x14ac:dyDescent="0.2">
      <c r="A171" s="9" t="s">
        <v>886</v>
      </c>
      <c r="B171" s="742" t="str">
        <f t="shared" si="17"/>
        <v>&gt;</v>
      </c>
      <c r="C171" s="745"/>
      <c r="D171" s="745"/>
      <c r="E171" s="252" t="s">
        <v>3012</v>
      </c>
      <c r="F171" s="252" t="s">
        <v>4180</v>
      </c>
      <c r="G171" s="245" t="s">
        <v>887</v>
      </c>
      <c r="H171" s="246" t="s">
        <v>7</v>
      </c>
      <c r="I171" s="245" t="str">
        <f t="shared" si="13"/>
        <v>AQ_EXPOACT_TrRepet ; AQ_EXPOACT_TrRepet_N</v>
      </c>
      <c r="J171" s="245" t="s">
        <v>888</v>
      </c>
      <c r="K171" s="250"/>
      <c r="L171" s="263">
        <v>43</v>
      </c>
    </row>
    <row r="172" spans="1:12" ht="22.5" x14ac:dyDescent="0.2">
      <c r="A172" s="9" t="s">
        <v>889</v>
      </c>
      <c r="B172" s="742" t="str">
        <f t="shared" si="17"/>
        <v>&gt;</v>
      </c>
      <c r="C172" s="745"/>
      <c r="D172" s="745"/>
      <c r="E172" s="252" t="s">
        <v>3013</v>
      </c>
      <c r="F172" s="252" t="s">
        <v>4181</v>
      </c>
      <c r="G172" s="245" t="s">
        <v>890</v>
      </c>
      <c r="H172" s="246" t="s">
        <v>7</v>
      </c>
      <c r="I172" s="245" t="str">
        <f t="shared" si="13"/>
        <v>AQ_EXPOACT_TrChgtTach ; AQ_EXPOACT_TrChgtTach_N</v>
      </c>
      <c r="J172" s="245" t="s">
        <v>891</v>
      </c>
      <c r="K172" s="250"/>
      <c r="L172" s="263">
        <v>43</v>
      </c>
    </row>
    <row r="173" spans="1:12" x14ac:dyDescent="0.2">
      <c r="A173" s="9" t="s">
        <v>892</v>
      </c>
      <c r="B173" s="742" t="str">
        <f t="shared" si="17"/>
        <v>&gt;</v>
      </c>
      <c r="C173" s="745"/>
      <c r="D173" s="745"/>
      <c r="E173" s="252" t="s">
        <v>3014</v>
      </c>
      <c r="F173" s="252" t="s">
        <v>4182</v>
      </c>
      <c r="G173" s="245" t="s">
        <v>893</v>
      </c>
      <c r="H173" s="246" t="s">
        <v>7</v>
      </c>
      <c r="I173" s="245" t="str">
        <f t="shared" si="13"/>
        <v>AQ_EXPOACT_TrQuitYeux ; AQ_EXPOACT_TrQuitYeux_N</v>
      </c>
      <c r="J173" s="245" t="s">
        <v>894</v>
      </c>
      <c r="K173" s="250"/>
      <c r="L173" s="263">
        <v>43</v>
      </c>
    </row>
    <row r="174" spans="1:12" x14ac:dyDescent="0.2">
      <c r="A174" s="9" t="s">
        <v>895</v>
      </c>
      <c r="B174" s="742" t="str">
        <f t="shared" si="17"/>
        <v>&gt;</v>
      </c>
      <c r="C174" s="745"/>
      <c r="D174" s="745"/>
      <c r="E174" s="252" t="s">
        <v>3015</v>
      </c>
      <c r="F174" s="252" t="s">
        <v>4183</v>
      </c>
      <c r="G174" s="245" t="s">
        <v>896</v>
      </c>
      <c r="H174" s="246" t="s">
        <v>7</v>
      </c>
      <c r="I174" s="245" t="str">
        <f t="shared" si="13"/>
        <v>AQ_EXPOACT_TrAGenou ; AQ_EXPOACT_TrAGenou_N</v>
      </c>
      <c r="J174" s="245" t="s">
        <v>897</v>
      </c>
      <c r="K174" s="250"/>
      <c r="L174" s="263">
        <v>43</v>
      </c>
    </row>
    <row r="175" spans="1:12" x14ac:dyDescent="0.2">
      <c r="A175" s="9" t="s">
        <v>898</v>
      </c>
      <c r="B175" s="742" t="str">
        <f t="shared" si="17"/>
        <v>&gt;</v>
      </c>
      <c r="C175" s="745"/>
      <c r="D175" s="745"/>
      <c r="E175" s="252" t="s">
        <v>3016</v>
      </c>
      <c r="F175" s="252" t="s">
        <v>4184</v>
      </c>
      <c r="G175" s="245" t="s">
        <v>899</v>
      </c>
      <c r="H175" s="246" t="s">
        <v>7</v>
      </c>
      <c r="I175" s="245" t="str">
        <f t="shared" si="13"/>
        <v>AQ_EXPOACT_TrPencher ; AQ_EXPOACT_TrPencher_N</v>
      </c>
      <c r="J175" s="245" t="s">
        <v>900</v>
      </c>
      <c r="K175" s="250"/>
      <c r="L175" s="263">
        <v>43</v>
      </c>
    </row>
    <row r="176" spans="1:12" ht="22.5" x14ac:dyDescent="0.2">
      <c r="A176" s="9" t="s">
        <v>901</v>
      </c>
      <c r="B176" s="742" t="str">
        <f t="shared" si="17"/>
        <v>&gt;</v>
      </c>
      <c r="C176" s="745"/>
      <c r="D176" s="745"/>
      <c r="E176" s="252" t="s">
        <v>3017</v>
      </c>
      <c r="F176" s="252" t="s">
        <v>4185</v>
      </c>
      <c r="G176" s="245" t="s">
        <v>902</v>
      </c>
      <c r="H176" s="246" t="s">
        <v>7</v>
      </c>
      <c r="I176" s="245" t="str">
        <f t="shared" si="13"/>
        <v>AQ_EXPOACT_TrCondEng ; AQ_EXPOACT_TrCondEng_N</v>
      </c>
      <c r="J176" s="245" t="s">
        <v>903</v>
      </c>
      <c r="K176" s="250"/>
      <c r="L176" s="263">
        <v>43</v>
      </c>
    </row>
    <row r="177" spans="1:12" ht="22.5" x14ac:dyDescent="0.2">
      <c r="A177" s="9" t="s">
        <v>904</v>
      </c>
      <c r="B177" s="742" t="str">
        <f t="shared" si="17"/>
        <v>&gt;</v>
      </c>
      <c r="C177" s="745"/>
      <c r="D177" s="745"/>
      <c r="E177" s="252" t="s">
        <v>3018</v>
      </c>
      <c r="F177" s="252" t="s">
        <v>4186</v>
      </c>
      <c r="G177" s="245" t="s">
        <v>905</v>
      </c>
      <c r="H177" s="246" t="s">
        <v>7</v>
      </c>
      <c r="I177" s="245" t="str">
        <f t="shared" si="13"/>
        <v>AQ_EXPOACT_TrCondVeh ; AQ_EXPOACT_TrCondVeh_N</v>
      </c>
      <c r="J177" s="245" t="s">
        <v>906</v>
      </c>
      <c r="K177" s="250"/>
      <c r="L177" s="263">
        <v>43</v>
      </c>
    </row>
    <row r="178" spans="1:12" ht="22.5" x14ac:dyDescent="0.2">
      <c r="A178" s="10" t="s">
        <v>907</v>
      </c>
      <c r="B178" s="742" t="str">
        <f t="shared" si="17"/>
        <v>►</v>
      </c>
      <c r="C178" s="745"/>
      <c r="D178" s="745"/>
      <c r="E178" s="273" t="s">
        <v>4187</v>
      </c>
      <c r="F178" s="273" t="s">
        <v>5475</v>
      </c>
      <c r="G178" s="245" t="s">
        <v>908</v>
      </c>
      <c r="H178" s="246" t="s">
        <v>7</v>
      </c>
      <c r="I178" s="245" t="str">
        <f t="shared" si="13"/>
        <v>AQ_EXPOACT_TrManip ; AQ_EXPOACT_TrManip_N</v>
      </c>
      <c r="J178" s="245" t="s">
        <v>909</v>
      </c>
      <c r="K178" s="258"/>
      <c r="L178" s="755">
        <v>44</v>
      </c>
    </row>
    <row r="179" spans="1:12" ht="56.25" x14ac:dyDescent="0.2">
      <c r="A179" s="9" t="s">
        <v>910</v>
      </c>
      <c r="B179" s="742"/>
      <c r="C179" s="758" t="str">
        <f t="shared" ref="C179:C184" si="18">IF($C$178="x","+","")</f>
        <v/>
      </c>
      <c r="D179" s="758" t="str">
        <f t="shared" ref="D179:D184" si="19">IF($D$178="x","+","")</f>
        <v/>
      </c>
      <c r="E179" s="760" t="s">
        <v>4188</v>
      </c>
      <c r="F179" s="760" t="s">
        <v>4704</v>
      </c>
      <c r="G179" s="245"/>
      <c r="H179" s="246"/>
      <c r="I179" s="245" t="str">
        <f t="shared" si="13"/>
        <v/>
      </c>
      <c r="J179" s="245"/>
      <c r="K179" s="265"/>
      <c r="L179" s="755">
        <v>44</v>
      </c>
    </row>
    <row r="180" spans="1:12" x14ac:dyDescent="0.2">
      <c r="A180" s="9" t="s">
        <v>911</v>
      </c>
      <c r="B180" s="742"/>
      <c r="C180" s="758" t="str">
        <f t="shared" si="18"/>
        <v/>
      </c>
      <c r="D180" s="758" t="str">
        <f t="shared" si="19"/>
        <v/>
      </c>
      <c r="E180" s="753" t="s">
        <v>912</v>
      </c>
      <c r="F180" s="753" t="s">
        <v>4189</v>
      </c>
      <c r="G180" s="245" t="s">
        <v>913</v>
      </c>
      <c r="H180" s="246" t="s">
        <v>7</v>
      </c>
      <c r="I180" s="245" t="str">
        <f t="shared" si="13"/>
        <v>AQ_EXPOACT_TrTpsManip4 ; AQ_EXPOACT_TrTpsManip4_N</v>
      </c>
      <c r="J180" s="245" t="s">
        <v>914</v>
      </c>
      <c r="K180" s="265"/>
      <c r="L180" s="755">
        <v>44</v>
      </c>
    </row>
    <row r="181" spans="1:12" x14ac:dyDescent="0.2">
      <c r="A181" s="9" t="s">
        <v>915</v>
      </c>
      <c r="B181" s="742"/>
      <c r="C181" s="758" t="str">
        <f t="shared" si="18"/>
        <v/>
      </c>
      <c r="D181" s="758" t="str">
        <f t="shared" si="19"/>
        <v/>
      </c>
      <c r="E181" s="753" t="s">
        <v>916</v>
      </c>
      <c r="F181" s="753" t="s">
        <v>4190</v>
      </c>
      <c r="G181" s="245" t="s">
        <v>917</v>
      </c>
      <c r="H181" s="246" t="s">
        <v>7</v>
      </c>
      <c r="I181" s="245" t="str">
        <f t="shared" si="13"/>
        <v>AQ_EXPOACT_TrTpsManip4p ; AQ_EXPOACT_TrTpsManip4p_N</v>
      </c>
      <c r="J181" s="245" t="s">
        <v>918</v>
      </c>
      <c r="K181" s="265"/>
      <c r="L181" s="755">
        <v>44</v>
      </c>
    </row>
    <row r="182" spans="1:12" x14ac:dyDescent="0.2">
      <c r="A182" s="9" t="s">
        <v>919</v>
      </c>
      <c r="B182" s="742"/>
      <c r="C182" s="758" t="str">
        <f t="shared" si="18"/>
        <v/>
      </c>
      <c r="D182" s="758" t="str">
        <f t="shared" si="19"/>
        <v/>
      </c>
      <c r="E182" s="753" t="s">
        <v>920</v>
      </c>
      <c r="F182" s="753" t="s">
        <v>4191</v>
      </c>
      <c r="G182" s="245" t="s">
        <v>921</v>
      </c>
      <c r="H182" s="246" t="s">
        <v>7</v>
      </c>
      <c r="I182" s="245" t="str">
        <f t="shared" si="13"/>
        <v>AQ_EXPOACT_TrTpsPort10 ; AQ_EXPOACT_TrTpsPort10_N</v>
      </c>
      <c r="J182" s="245" t="s">
        <v>922</v>
      </c>
      <c r="K182" s="265"/>
      <c r="L182" s="755">
        <v>44</v>
      </c>
    </row>
    <row r="183" spans="1:12" x14ac:dyDescent="0.2">
      <c r="A183" s="9" t="s">
        <v>923</v>
      </c>
      <c r="B183" s="742"/>
      <c r="C183" s="758" t="str">
        <f t="shared" si="18"/>
        <v/>
      </c>
      <c r="D183" s="758" t="str">
        <f t="shared" si="19"/>
        <v/>
      </c>
      <c r="E183" s="753" t="s">
        <v>924</v>
      </c>
      <c r="F183" s="753" t="s">
        <v>4192</v>
      </c>
      <c r="G183" s="245" t="s">
        <v>925</v>
      </c>
      <c r="H183" s="246" t="s">
        <v>7</v>
      </c>
      <c r="I183" s="245" t="str">
        <f t="shared" si="13"/>
        <v>AQ_EXPOACT_TrTpsPort10p ; AQ_EXPOACT_TrTpsPort10p_N</v>
      </c>
      <c r="J183" s="245" t="s">
        <v>926</v>
      </c>
      <c r="K183" s="265"/>
      <c r="L183" s="755">
        <v>44</v>
      </c>
    </row>
    <row r="184" spans="1:12" x14ac:dyDescent="0.2">
      <c r="A184" s="9" t="s">
        <v>927</v>
      </c>
      <c r="B184" s="742"/>
      <c r="C184" s="758" t="str">
        <f t="shared" si="18"/>
        <v/>
      </c>
      <c r="D184" s="758" t="str">
        <f t="shared" si="19"/>
        <v/>
      </c>
      <c r="E184" s="753" t="s">
        <v>928</v>
      </c>
      <c r="F184" s="753" t="s">
        <v>4193</v>
      </c>
      <c r="G184" s="245" t="s">
        <v>929</v>
      </c>
      <c r="H184" s="246" t="s">
        <v>7</v>
      </c>
      <c r="I184" s="245" t="str">
        <f t="shared" si="13"/>
        <v>AQ_EXPOACT_TrTpsPort25p ; AQ_EXPOACT_TrTpsPort25p_N</v>
      </c>
      <c r="J184" s="245" t="s">
        <v>930</v>
      </c>
      <c r="K184" s="265"/>
      <c r="L184" s="755">
        <v>44</v>
      </c>
    </row>
    <row r="185" spans="1:12" ht="56.25" x14ac:dyDescent="0.2">
      <c r="A185" s="10" t="s">
        <v>931</v>
      </c>
      <c r="B185" s="742" t="str">
        <f>IF(ISERROR(LOOKUP(A185,TABLE,SIGNE)),"",(LOOKUP(A185,TABLE,SIGNE)))</f>
        <v>►</v>
      </c>
      <c r="C185" s="745"/>
      <c r="D185" s="745"/>
      <c r="E185" s="273" t="s">
        <v>4194</v>
      </c>
      <c r="F185" s="273" t="s">
        <v>4705</v>
      </c>
      <c r="G185" s="245"/>
      <c r="H185" s="246"/>
      <c r="I185" s="245" t="str">
        <f t="shared" si="13"/>
        <v/>
      </c>
      <c r="J185" s="245"/>
      <c r="K185" s="261"/>
      <c r="L185" s="755">
        <v>45</v>
      </c>
    </row>
    <row r="186" spans="1:12" x14ac:dyDescent="0.2">
      <c r="A186" s="9" t="s">
        <v>932</v>
      </c>
      <c r="B186" s="742"/>
      <c r="C186" s="758" t="str">
        <f>IF($C$185="x","+","")</f>
        <v/>
      </c>
      <c r="D186" s="758" t="str">
        <f>IF($D$185="x","+","")</f>
        <v/>
      </c>
      <c r="E186" s="252" t="s">
        <v>2939</v>
      </c>
      <c r="F186" s="252" t="s">
        <v>4195</v>
      </c>
      <c r="G186" s="245" t="s">
        <v>933</v>
      </c>
      <c r="H186" s="246" t="s">
        <v>7</v>
      </c>
      <c r="I186" s="245" t="str">
        <f t="shared" si="13"/>
        <v>AQ_EXPOACT_TrOutVibr ; AQ_EXPOACT_TrOutVibr_N</v>
      </c>
      <c r="J186" s="245" t="s">
        <v>934</v>
      </c>
      <c r="K186" s="257"/>
      <c r="L186" s="755">
        <v>45</v>
      </c>
    </row>
    <row r="187" spans="1:12" x14ac:dyDescent="0.2">
      <c r="A187" s="9" t="s">
        <v>935</v>
      </c>
      <c r="B187" s="742"/>
      <c r="C187" s="758" t="str">
        <f>IF($C$185="x","+","")</f>
        <v/>
      </c>
      <c r="D187" s="758" t="str">
        <f>IF($D$185="x","+","")</f>
        <v/>
      </c>
      <c r="E187" s="252" t="s">
        <v>936</v>
      </c>
      <c r="F187" s="252" t="s">
        <v>4196</v>
      </c>
      <c r="G187" s="245" t="s">
        <v>937</v>
      </c>
      <c r="H187" s="246" t="s">
        <v>7</v>
      </c>
      <c r="I187" s="245" t="str">
        <f t="shared" si="13"/>
        <v>AQ_EXPOACT_TrEcran ; AQ_EXPOACT_TrEcran_N</v>
      </c>
      <c r="J187" s="245" t="s">
        <v>938</v>
      </c>
      <c r="K187" s="257"/>
      <c r="L187" s="755">
        <v>45</v>
      </c>
    </row>
    <row r="188" spans="1:12" ht="22.5" x14ac:dyDescent="0.2">
      <c r="A188" s="9" t="s">
        <v>939</v>
      </c>
      <c r="B188" s="742"/>
      <c r="C188" s="758" t="str">
        <f>IF($C$185="x","+","")</f>
        <v/>
      </c>
      <c r="D188" s="758" t="str">
        <f>IF($D$185="x","+","")</f>
        <v/>
      </c>
      <c r="E188" s="252" t="s">
        <v>940</v>
      </c>
      <c r="F188" s="252" t="s">
        <v>4197</v>
      </c>
      <c r="G188" s="245" t="s">
        <v>941</v>
      </c>
      <c r="H188" s="246" t="s">
        <v>7</v>
      </c>
      <c r="I188" s="245" t="str">
        <f t="shared" si="13"/>
        <v>AQ_EXPOACT_TrClavier ; AQ_EXPOACT_TrClavier_N</v>
      </c>
      <c r="J188" s="245" t="s">
        <v>942</v>
      </c>
      <c r="K188" s="257"/>
      <c r="L188" s="755">
        <v>45</v>
      </c>
    </row>
    <row r="189" spans="1:12" ht="56.25" x14ac:dyDescent="0.2">
      <c r="A189" s="10" t="s">
        <v>943</v>
      </c>
      <c r="B189" s="742" t="str">
        <f>IF(ISERROR(LOOKUP(A189,TABLE,SIGNE)),"",(LOOKUP(A189,TABLE,SIGNE)))</f>
        <v>►</v>
      </c>
      <c r="C189" s="745"/>
      <c r="D189" s="745"/>
      <c r="E189" s="273" t="s">
        <v>4198</v>
      </c>
      <c r="F189" s="273" t="s">
        <v>4706</v>
      </c>
      <c r="G189" s="245"/>
      <c r="H189" s="246"/>
      <c r="I189" s="245" t="str">
        <f t="shared" si="13"/>
        <v/>
      </c>
      <c r="J189" s="245"/>
      <c r="K189" s="258"/>
      <c r="L189" s="755">
        <v>46</v>
      </c>
    </row>
    <row r="190" spans="1:12" x14ac:dyDescent="0.2">
      <c r="A190" s="9" t="s">
        <v>944</v>
      </c>
      <c r="B190" s="742"/>
      <c r="C190" s="758" t="str">
        <f t="shared" ref="C190:C198" si="20">IF($C$189="x","+","")</f>
        <v/>
      </c>
      <c r="D190" s="758" t="str">
        <f>IF($D$189="x","+","")</f>
        <v/>
      </c>
      <c r="E190" s="252" t="s">
        <v>945</v>
      </c>
      <c r="F190" s="252" t="s">
        <v>4199</v>
      </c>
      <c r="G190" s="245" t="s">
        <v>946</v>
      </c>
      <c r="H190" s="246" t="s">
        <v>7</v>
      </c>
      <c r="I190" s="245" t="str">
        <f t="shared" si="13"/>
        <v>AQ_EXPOACT_TrPenchTete ; AQ_EXPOACT_TrPenchTete_N</v>
      </c>
      <c r="J190" s="245" t="s">
        <v>947</v>
      </c>
      <c r="K190" s="265"/>
      <c r="L190" s="755">
        <v>46</v>
      </c>
    </row>
    <row r="191" spans="1:12" ht="22.5" x14ac:dyDescent="0.2">
      <c r="A191" s="9" t="s">
        <v>948</v>
      </c>
      <c r="B191" s="742"/>
      <c r="C191" s="758" t="str">
        <f t="shared" si="20"/>
        <v/>
      </c>
      <c r="D191" s="758" t="str">
        <f t="shared" ref="D191:D198" si="21">IF($D$189="x","+","")</f>
        <v/>
      </c>
      <c r="E191" s="252" t="s">
        <v>2938</v>
      </c>
      <c r="F191" s="252" t="s">
        <v>4200</v>
      </c>
      <c r="G191" s="245" t="s">
        <v>949</v>
      </c>
      <c r="H191" s="246" t="s">
        <v>7</v>
      </c>
      <c r="I191" s="245" t="str">
        <f t="shared" si="13"/>
        <v>AQ_EXPOACT_TrBrasLair ; AQ_EXPOACT_TrBrasLair_N</v>
      </c>
      <c r="J191" s="245" t="s">
        <v>950</v>
      </c>
      <c r="K191" s="265"/>
      <c r="L191" s="755">
        <v>46</v>
      </c>
    </row>
    <row r="192" spans="1:12" x14ac:dyDescent="0.2">
      <c r="A192" s="9" t="s">
        <v>951</v>
      </c>
      <c r="B192" s="742"/>
      <c r="C192" s="758" t="str">
        <f t="shared" si="20"/>
        <v/>
      </c>
      <c r="D192" s="758" t="str">
        <f t="shared" si="21"/>
        <v/>
      </c>
      <c r="E192" s="252" t="s">
        <v>952</v>
      </c>
      <c r="F192" s="252" t="s">
        <v>4201</v>
      </c>
      <c r="G192" s="245" t="s">
        <v>953</v>
      </c>
      <c r="H192" s="246" t="s">
        <v>7</v>
      </c>
      <c r="I192" s="245" t="str">
        <f t="shared" ref="I192:I203" si="22">IF(G192&lt;&gt;"",IF(H192&lt;&gt;"",G192&amp;" ; "&amp;IFERROR(IF(SEARCH(" ; ",G192)&gt;0,SUBSTITUTE(G192," ; ","_N  ; ")&amp;"_N"),IFERROR(IF(SEARCH(" ;",G192)&gt;0,SUBSTITUTE(G192," ;","_N  ; ")&amp;"_N"),IFERROR(IF(SEARCH(";",G192)&gt;0,SUBSTITUTE(G192,";","_N  ; ")&amp;"_N"),G192&amp;"_N"))),G192),"")</f>
        <v>AQ_EXPOACT_TrDerDos ; AQ_EXPOACT_TrDerDos_N</v>
      </c>
      <c r="J192" s="245" t="s">
        <v>954</v>
      </c>
      <c r="K192" s="265"/>
      <c r="L192" s="755">
        <v>46</v>
      </c>
    </row>
    <row r="193" spans="1:12" x14ac:dyDescent="0.2">
      <c r="A193" s="9" t="s">
        <v>955</v>
      </c>
      <c r="B193" s="742"/>
      <c r="C193" s="758" t="str">
        <f t="shared" si="20"/>
        <v/>
      </c>
      <c r="D193" s="758" t="str">
        <f t="shared" si="21"/>
        <v/>
      </c>
      <c r="E193" s="252" t="s">
        <v>956</v>
      </c>
      <c r="F193" s="252" t="s">
        <v>4202</v>
      </c>
      <c r="G193" s="245" t="s">
        <v>957</v>
      </c>
      <c r="H193" s="246" t="s">
        <v>7</v>
      </c>
      <c r="I193" s="245" t="str">
        <f t="shared" si="22"/>
        <v>AQ_EXPOACT_TrBrasEcart ; AQ_EXPOACT_TrBrasEcart_N</v>
      </c>
      <c r="J193" s="245" t="s">
        <v>958</v>
      </c>
      <c r="K193" s="265"/>
      <c r="L193" s="755">
        <v>46</v>
      </c>
    </row>
    <row r="194" spans="1:12" x14ac:dyDescent="0.2">
      <c r="A194" s="9" t="s">
        <v>959</v>
      </c>
      <c r="B194" s="742"/>
      <c r="C194" s="758" t="str">
        <f t="shared" si="20"/>
        <v/>
      </c>
      <c r="D194" s="758" t="str">
        <f t="shared" si="21"/>
        <v/>
      </c>
      <c r="E194" s="252" t="s">
        <v>960</v>
      </c>
      <c r="F194" s="252" t="s">
        <v>4203</v>
      </c>
      <c r="G194" s="245" t="s">
        <v>961</v>
      </c>
      <c r="H194" s="246" t="s">
        <v>7</v>
      </c>
      <c r="I194" s="245" t="str">
        <f t="shared" si="22"/>
        <v>AQ_EXPOACT_TrFlechCoude ; AQ_EXPOACT_TrFlechCoude_N</v>
      </c>
      <c r="J194" s="245" t="s">
        <v>962</v>
      </c>
      <c r="K194" s="265"/>
      <c r="L194" s="755">
        <v>46</v>
      </c>
    </row>
    <row r="195" spans="1:12" x14ac:dyDescent="0.2">
      <c r="A195" s="9" t="s">
        <v>963</v>
      </c>
      <c r="B195" s="742"/>
      <c r="C195" s="758" t="str">
        <f t="shared" si="20"/>
        <v/>
      </c>
      <c r="D195" s="758" t="str">
        <f t="shared" si="21"/>
        <v/>
      </c>
      <c r="E195" s="252" t="s">
        <v>964</v>
      </c>
      <c r="F195" s="252" t="s">
        <v>4204</v>
      </c>
      <c r="G195" s="245" t="s">
        <v>965</v>
      </c>
      <c r="H195" s="246" t="s">
        <v>7</v>
      </c>
      <c r="I195" s="245" t="str">
        <f t="shared" si="22"/>
        <v>AQ_EXPOACT_TrVisser ; AQ_EXPOACT_TrVisser_N</v>
      </c>
      <c r="J195" s="245" t="s">
        <v>966</v>
      </c>
      <c r="K195" s="265"/>
      <c r="L195" s="755">
        <v>46</v>
      </c>
    </row>
    <row r="196" spans="1:12" x14ac:dyDescent="0.2">
      <c r="A196" s="9" t="s">
        <v>967</v>
      </c>
      <c r="B196" s="742"/>
      <c r="C196" s="758" t="str">
        <f t="shared" si="20"/>
        <v/>
      </c>
      <c r="D196" s="758" t="str">
        <f t="shared" si="21"/>
        <v/>
      </c>
      <c r="E196" s="252" t="s">
        <v>968</v>
      </c>
      <c r="F196" s="252" t="s">
        <v>4205</v>
      </c>
      <c r="G196" s="245" t="s">
        <v>969</v>
      </c>
      <c r="H196" s="246" t="s">
        <v>7</v>
      </c>
      <c r="I196" s="245" t="str">
        <f t="shared" si="22"/>
        <v>AQ_EXPOACT_TrTordPoignet ; AQ_EXPOACT_TrTordPoignet_N</v>
      </c>
      <c r="J196" s="245" t="s">
        <v>970</v>
      </c>
      <c r="K196" s="265"/>
      <c r="L196" s="755">
        <v>46</v>
      </c>
    </row>
    <row r="197" spans="1:12" x14ac:dyDescent="0.2">
      <c r="A197" s="9" t="s">
        <v>971</v>
      </c>
      <c r="B197" s="742"/>
      <c r="C197" s="758" t="str">
        <f t="shared" si="20"/>
        <v/>
      </c>
      <c r="D197" s="758" t="str">
        <f t="shared" si="21"/>
        <v/>
      </c>
      <c r="E197" s="252" t="s">
        <v>972</v>
      </c>
      <c r="F197" s="252" t="s">
        <v>4206</v>
      </c>
      <c r="G197" s="245" t="s">
        <v>973</v>
      </c>
      <c r="H197" s="246" t="s">
        <v>7</v>
      </c>
      <c r="I197" s="245" t="str">
        <f t="shared" si="22"/>
        <v>AQ_EXPOACT_TrBaseMain ; AQ_EXPOACT_TrBaseMain_N</v>
      </c>
      <c r="J197" s="245" t="s">
        <v>974</v>
      </c>
      <c r="K197" s="265"/>
      <c r="L197" s="755">
        <v>46</v>
      </c>
    </row>
    <row r="198" spans="1:12" x14ac:dyDescent="0.2">
      <c r="A198" s="9" t="s">
        <v>975</v>
      </c>
      <c r="B198" s="742"/>
      <c r="C198" s="758" t="str">
        <f t="shared" si="20"/>
        <v/>
      </c>
      <c r="D198" s="758" t="str">
        <f t="shared" si="21"/>
        <v/>
      </c>
      <c r="E198" s="252" t="s">
        <v>976</v>
      </c>
      <c r="F198" s="252" t="s">
        <v>4207</v>
      </c>
      <c r="G198" s="245" t="s">
        <v>977</v>
      </c>
      <c r="H198" s="246" t="s">
        <v>7</v>
      </c>
      <c r="I198" s="245" t="str">
        <f t="shared" si="22"/>
        <v>AQ_EXPOACT_TrPincer ; AQ_EXPOACT_TrPincer_N</v>
      </c>
      <c r="J198" s="245" t="s">
        <v>978</v>
      </c>
      <c r="K198" s="265"/>
      <c r="L198" s="755">
        <v>46</v>
      </c>
    </row>
    <row r="199" spans="1:12" ht="18" x14ac:dyDescent="0.2">
      <c r="A199" s="9" t="s">
        <v>979</v>
      </c>
      <c r="B199" s="742" t="str">
        <f>IF(ISERROR(LOOKUP(A199,TABLE,SIGNE)),"",(LOOKUP(A199,TABLE,SIGNE)))</f>
        <v>●</v>
      </c>
      <c r="C199" s="543"/>
      <c r="D199" s="543"/>
      <c r="E199" s="280" t="s">
        <v>2937</v>
      </c>
      <c r="F199" s="280" t="s">
        <v>2009</v>
      </c>
      <c r="G199" s="245"/>
      <c r="H199" s="246"/>
      <c r="I199" s="245" t="str">
        <f t="shared" si="22"/>
        <v/>
      </c>
      <c r="J199" s="245"/>
      <c r="K199" s="256"/>
      <c r="L199" s="755"/>
    </row>
    <row r="200" spans="1:12" ht="56.25" x14ac:dyDescent="0.2">
      <c r="A200" s="10" t="s">
        <v>980</v>
      </c>
      <c r="B200" s="742" t="str">
        <f>IF(ISERROR(LOOKUP(A200,TABLE,SIGNE)),"",(LOOKUP(A200,TABLE,SIGNE)))</f>
        <v>►</v>
      </c>
      <c r="C200" s="745"/>
      <c r="D200" s="745"/>
      <c r="E200" s="248" t="s">
        <v>4208</v>
      </c>
      <c r="F200" s="248" t="s">
        <v>4707</v>
      </c>
      <c r="G200" s="245" t="s">
        <v>981</v>
      </c>
      <c r="H200" s="246" t="s">
        <v>7</v>
      </c>
      <c r="I200" s="245" t="str">
        <f t="shared" si="22"/>
        <v>AQ_EXPOACT_TrExterieur ; AQ_EXPOACT_TrExterieur_N</v>
      </c>
      <c r="J200" s="245" t="s">
        <v>982</v>
      </c>
      <c r="K200" s="258"/>
      <c r="L200" s="755">
        <v>47</v>
      </c>
    </row>
    <row r="201" spans="1:12" x14ac:dyDescent="0.2">
      <c r="A201" s="10" t="s">
        <v>983</v>
      </c>
      <c r="B201" s="742" t="str">
        <f>IF(ISERROR(LOOKUP(A201,TABLE,SIGNE)),"",(LOOKUP(A201,TABLE,SIGNE)))</f>
        <v>►</v>
      </c>
      <c r="C201" s="745"/>
      <c r="D201" s="745"/>
      <c r="E201" s="248" t="s">
        <v>984</v>
      </c>
      <c r="F201" s="248" t="s">
        <v>4209</v>
      </c>
      <c r="G201" s="245"/>
      <c r="H201" s="246"/>
      <c r="I201" s="245" t="str">
        <f t="shared" si="22"/>
        <v/>
      </c>
      <c r="J201" s="245"/>
      <c r="K201" s="261"/>
      <c r="L201" s="755">
        <v>48</v>
      </c>
    </row>
    <row r="202" spans="1:12" x14ac:dyDescent="0.2">
      <c r="A202" s="9" t="s">
        <v>985</v>
      </c>
      <c r="B202" s="742"/>
      <c r="C202" s="758" t="str">
        <f>IF($C$201="x","+","")</f>
        <v/>
      </c>
      <c r="D202" s="758" t="str">
        <f>IF($D$201="x","+","")</f>
        <v/>
      </c>
      <c r="E202" s="252" t="s">
        <v>986</v>
      </c>
      <c r="F202" s="252" t="s">
        <v>4210</v>
      </c>
      <c r="G202" s="245" t="s">
        <v>987</v>
      </c>
      <c r="H202" s="246" t="s">
        <v>7</v>
      </c>
      <c r="I202" s="245" t="str">
        <f t="shared" si="22"/>
        <v>AQ_EXPOACT_TrTpEleve ; AQ_EXPOACT_TrTpEleve_N</v>
      </c>
      <c r="J202" s="245" t="s">
        <v>988</v>
      </c>
      <c r="K202" s="257"/>
      <c r="L202" s="755">
        <v>48</v>
      </c>
    </row>
    <row r="203" spans="1:12" x14ac:dyDescent="0.2">
      <c r="A203" s="9" t="s">
        <v>989</v>
      </c>
      <c r="B203" s="742"/>
      <c r="C203" s="758" t="str">
        <f>IF($C$201="x","+","")</f>
        <v/>
      </c>
      <c r="D203" s="758" t="str">
        <f>IF($D$201="x","+","")</f>
        <v/>
      </c>
      <c r="E203" s="252" t="s">
        <v>990</v>
      </c>
      <c r="F203" s="252" t="s">
        <v>4211</v>
      </c>
      <c r="G203" s="245" t="s">
        <v>991</v>
      </c>
      <c r="H203" s="246" t="s">
        <v>7</v>
      </c>
      <c r="I203" s="245" t="str">
        <f t="shared" si="22"/>
        <v>AQ_EXPOACT_TrTpBasse ; AQ_EXPOACT_TrTpBasse_N</v>
      </c>
      <c r="J203" s="245" t="s">
        <v>992</v>
      </c>
      <c r="K203" s="257"/>
      <c r="L203" s="755">
        <v>48</v>
      </c>
    </row>
    <row r="204" spans="1:12" s="929" customFormat="1" x14ac:dyDescent="0.2">
      <c r="A204"/>
      <c r="B204" s="925"/>
      <c r="C204" s="926"/>
      <c r="D204" s="926"/>
      <c r="E204" s="927"/>
      <c r="F204" s="927"/>
      <c r="G204" s="268"/>
      <c r="H204" s="269"/>
      <c r="I204" s="268"/>
      <c r="J204" s="270"/>
      <c r="K204" s="271"/>
      <c r="L204" s="928"/>
    </row>
    <row r="205" spans="1:12" s="929" customFormat="1" x14ac:dyDescent="0.2">
      <c r="A205"/>
      <c r="B205" s="925"/>
      <c r="C205" s="926"/>
      <c r="D205" s="926"/>
      <c r="E205" s="927"/>
      <c r="F205" s="927"/>
      <c r="G205" s="268"/>
      <c r="H205" s="269"/>
      <c r="I205" s="268"/>
      <c r="J205" s="270"/>
      <c r="K205" s="271"/>
      <c r="L205" s="928"/>
    </row>
    <row r="206" spans="1:12" s="929" customFormat="1" x14ac:dyDescent="0.2">
      <c r="A206"/>
      <c r="B206" s="925"/>
      <c r="C206" s="926"/>
      <c r="D206" s="926"/>
      <c r="E206" s="927"/>
      <c r="F206" s="927"/>
      <c r="G206" s="268"/>
      <c r="H206" s="269"/>
      <c r="I206" s="268"/>
      <c r="J206" s="270"/>
      <c r="K206" s="271"/>
      <c r="L206" s="928"/>
    </row>
    <row r="207" spans="1:12" s="929" customFormat="1" x14ac:dyDescent="0.2">
      <c r="A207"/>
      <c r="B207" s="925"/>
      <c r="C207" s="926"/>
      <c r="D207" s="926"/>
      <c r="E207" s="927"/>
      <c r="F207" s="927"/>
      <c r="G207" s="268"/>
      <c r="H207" s="269"/>
      <c r="I207" s="268"/>
      <c r="J207" s="270"/>
      <c r="K207" s="271"/>
      <c r="L207" s="928"/>
    </row>
    <row r="208" spans="1:12" s="929" customFormat="1" x14ac:dyDescent="0.2">
      <c r="A208"/>
      <c r="B208" s="925"/>
      <c r="C208" s="926"/>
      <c r="D208" s="926"/>
      <c r="E208" s="927"/>
      <c r="F208" s="927"/>
      <c r="G208" s="268"/>
      <c r="H208" s="269"/>
      <c r="I208" s="268"/>
      <c r="J208" s="270"/>
      <c r="K208" s="271"/>
      <c r="L208" s="928"/>
    </row>
    <row r="209" spans="1:12" s="929" customFormat="1" x14ac:dyDescent="0.2">
      <c r="A209"/>
      <c r="B209" s="925"/>
      <c r="C209" s="926"/>
      <c r="D209" s="926"/>
      <c r="E209" s="927"/>
      <c r="F209" s="927"/>
      <c r="G209" s="268"/>
      <c r="H209" s="269"/>
      <c r="I209" s="268"/>
      <c r="J209" s="270"/>
      <c r="K209" s="271"/>
      <c r="L209" s="928"/>
    </row>
    <row r="210" spans="1:12" s="929" customFormat="1" x14ac:dyDescent="0.2">
      <c r="A210"/>
      <c r="B210" s="925"/>
      <c r="C210" s="926"/>
      <c r="D210" s="926"/>
      <c r="E210" s="927"/>
      <c r="F210" s="927"/>
      <c r="G210" s="268"/>
      <c r="H210" s="269"/>
      <c r="I210" s="268"/>
      <c r="J210" s="270"/>
      <c r="K210" s="271"/>
      <c r="L210" s="928"/>
    </row>
    <row r="211" spans="1:12" s="929" customFormat="1" x14ac:dyDescent="0.2">
      <c r="A211"/>
      <c r="B211" s="925"/>
      <c r="C211" s="926"/>
      <c r="D211" s="926"/>
      <c r="E211" s="927"/>
      <c r="F211" s="927"/>
      <c r="G211" s="268"/>
      <c r="H211" s="269"/>
      <c r="I211" s="268"/>
      <c r="J211" s="270"/>
      <c r="K211" s="271"/>
      <c r="L211" s="928"/>
    </row>
    <row r="212" spans="1:12" s="929" customFormat="1" x14ac:dyDescent="0.2">
      <c r="A212"/>
      <c r="B212" s="925"/>
      <c r="C212" s="926"/>
      <c r="D212" s="926"/>
      <c r="E212" s="927"/>
      <c r="F212" s="927"/>
      <c r="G212" s="268"/>
      <c r="H212" s="269"/>
      <c r="I212" s="268"/>
      <c r="J212" s="270"/>
      <c r="K212" s="271"/>
      <c r="L212" s="928"/>
    </row>
    <row r="213" spans="1:12" s="929" customFormat="1" x14ac:dyDescent="0.2">
      <c r="A213"/>
      <c r="B213" s="925"/>
      <c r="C213" s="926"/>
      <c r="D213" s="926"/>
      <c r="E213" s="927"/>
      <c r="F213" s="927"/>
      <c r="G213" s="268"/>
      <c r="H213" s="269"/>
      <c r="I213" s="268"/>
      <c r="J213" s="270"/>
      <c r="K213" s="271"/>
      <c r="L213" s="928"/>
    </row>
    <row r="214" spans="1:12" s="929" customFormat="1" x14ac:dyDescent="0.2">
      <c r="A214"/>
      <c r="B214" s="925"/>
      <c r="C214" s="926"/>
      <c r="D214" s="926"/>
      <c r="E214" s="927"/>
      <c r="F214" s="927"/>
      <c r="G214" s="268"/>
      <c r="H214" s="269"/>
      <c r="I214" s="268"/>
      <c r="J214" s="270"/>
      <c r="K214" s="271"/>
      <c r="L214" s="928"/>
    </row>
    <row r="215" spans="1:12" s="929" customFormat="1" x14ac:dyDescent="0.2">
      <c r="A215"/>
      <c r="B215" s="925"/>
      <c r="C215" s="926"/>
      <c r="D215" s="926"/>
      <c r="E215" s="927"/>
      <c r="F215" s="927"/>
      <c r="G215" s="268"/>
      <c r="H215" s="269"/>
      <c r="I215" s="268"/>
      <c r="J215" s="270"/>
      <c r="K215" s="271"/>
      <c r="L215" s="928"/>
    </row>
    <row r="216" spans="1:12" s="929" customFormat="1" x14ac:dyDescent="0.2">
      <c r="A216"/>
      <c r="B216" s="925"/>
      <c r="C216" s="926"/>
      <c r="D216" s="926"/>
      <c r="E216" s="927"/>
      <c r="F216" s="927"/>
      <c r="G216" s="268"/>
      <c r="H216" s="269"/>
      <c r="I216" s="268"/>
      <c r="J216" s="270"/>
      <c r="K216" s="271"/>
      <c r="L216" s="928"/>
    </row>
    <row r="217" spans="1:12" s="929" customFormat="1" x14ac:dyDescent="0.2">
      <c r="A217"/>
      <c r="B217" s="925"/>
      <c r="C217" s="926"/>
      <c r="D217" s="926"/>
      <c r="E217" s="927"/>
      <c r="F217" s="927"/>
      <c r="G217" s="268"/>
      <c r="H217" s="269"/>
      <c r="I217" s="268"/>
      <c r="J217" s="270"/>
      <c r="K217" s="271"/>
      <c r="L217" s="928"/>
    </row>
    <row r="218" spans="1:12" s="929" customFormat="1" x14ac:dyDescent="0.2">
      <c r="A218"/>
      <c r="B218" s="925"/>
      <c r="C218" s="926"/>
      <c r="D218" s="926"/>
      <c r="E218" s="927"/>
      <c r="F218" s="927"/>
      <c r="G218" s="268"/>
      <c r="H218" s="269"/>
      <c r="I218" s="268"/>
      <c r="J218" s="270"/>
      <c r="K218" s="271"/>
      <c r="L218" s="928"/>
    </row>
    <row r="219" spans="1:12" s="929" customFormat="1" x14ac:dyDescent="0.2">
      <c r="A219"/>
      <c r="B219" s="925"/>
      <c r="C219" s="926"/>
      <c r="D219" s="926"/>
      <c r="E219" s="927"/>
      <c r="F219" s="927"/>
      <c r="G219" s="268"/>
      <c r="H219" s="269"/>
      <c r="I219" s="268"/>
      <c r="J219" s="270"/>
      <c r="K219" s="271"/>
      <c r="L219" s="928"/>
    </row>
    <row r="220" spans="1:12" s="929" customFormat="1" x14ac:dyDescent="0.2">
      <c r="A220"/>
      <c r="B220" s="925"/>
      <c r="C220" s="926"/>
      <c r="D220" s="926"/>
      <c r="E220" s="927"/>
      <c r="F220" s="927"/>
      <c r="G220" s="268"/>
      <c r="H220" s="269"/>
      <c r="I220" s="268"/>
      <c r="J220" s="270"/>
      <c r="K220" s="271"/>
      <c r="L220" s="928"/>
    </row>
    <row r="221" spans="1:12" s="929" customFormat="1" x14ac:dyDescent="0.2">
      <c r="A221"/>
      <c r="B221" s="925"/>
      <c r="C221" s="926"/>
      <c r="D221" s="926"/>
      <c r="E221" s="927"/>
      <c r="F221" s="927"/>
      <c r="G221" s="268"/>
      <c r="H221" s="269"/>
      <c r="I221" s="268"/>
      <c r="J221" s="270"/>
      <c r="K221" s="271"/>
      <c r="L221" s="928"/>
    </row>
    <row r="222" spans="1:12" s="929" customFormat="1" x14ac:dyDescent="0.2">
      <c r="A222"/>
      <c r="B222" s="925"/>
      <c r="C222" s="926"/>
      <c r="D222" s="926"/>
      <c r="E222" s="927"/>
      <c r="F222" s="927"/>
      <c r="G222" s="268"/>
      <c r="H222" s="269"/>
      <c r="I222" s="268"/>
      <c r="J222" s="270"/>
      <c r="K222" s="271"/>
      <c r="L222" s="928"/>
    </row>
    <row r="223" spans="1:12" s="929" customFormat="1" x14ac:dyDescent="0.2">
      <c r="A223"/>
      <c r="B223" s="925"/>
      <c r="C223" s="926"/>
      <c r="D223" s="926"/>
      <c r="E223" s="927"/>
      <c r="F223" s="927"/>
      <c r="G223" s="268"/>
      <c r="H223" s="269"/>
      <c r="I223" s="268"/>
      <c r="J223" s="270"/>
      <c r="K223" s="271"/>
      <c r="L223" s="928"/>
    </row>
    <row r="224" spans="1:12" s="929" customFormat="1" x14ac:dyDescent="0.2">
      <c r="A224"/>
      <c r="B224" s="925"/>
      <c r="C224" s="926"/>
      <c r="D224" s="926"/>
      <c r="E224" s="927"/>
      <c r="F224" s="927"/>
      <c r="G224" s="268"/>
      <c r="H224" s="269"/>
      <c r="I224" s="268"/>
      <c r="J224" s="270"/>
      <c r="K224" s="271"/>
      <c r="L224" s="928"/>
    </row>
    <row r="225" spans="1:12" s="929" customFormat="1" x14ac:dyDescent="0.2">
      <c r="A225"/>
      <c r="B225" s="925"/>
      <c r="C225" s="926"/>
      <c r="D225" s="926"/>
      <c r="E225" s="927"/>
      <c r="F225" s="927"/>
      <c r="G225" s="268"/>
      <c r="H225" s="269"/>
      <c r="I225" s="268"/>
      <c r="J225" s="270"/>
      <c r="K225" s="271"/>
      <c r="L225" s="928"/>
    </row>
    <row r="226" spans="1:12" s="929" customFormat="1" x14ac:dyDescent="0.2">
      <c r="A226"/>
      <c r="B226" s="925"/>
      <c r="C226" s="926"/>
      <c r="D226" s="926"/>
      <c r="E226" s="927"/>
      <c r="F226" s="927"/>
      <c r="G226" s="268"/>
      <c r="H226" s="269"/>
      <c r="I226" s="268"/>
      <c r="J226" s="270"/>
      <c r="K226" s="271"/>
      <c r="L226" s="928"/>
    </row>
    <row r="227" spans="1:12" s="929" customFormat="1" x14ac:dyDescent="0.2">
      <c r="A227"/>
      <c r="B227" s="925"/>
      <c r="C227" s="926"/>
      <c r="D227" s="926"/>
      <c r="E227" s="927"/>
      <c r="F227" s="927"/>
      <c r="G227" s="268"/>
      <c r="H227" s="269"/>
      <c r="I227" s="268"/>
      <c r="J227" s="270"/>
      <c r="K227" s="271"/>
      <c r="L227" s="928"/>
    </row>
    <row r="228" spans="1:12" s="929" customFormat="1" x14ac:dyDescent="0.2">
      <c r="A228"/>
      <c r="B228" s="925"/>
      <c r="C228" s="926"/>
      <c r="D228" s="926"/>
      <c r="E228" s="927"/>
      <c r="F228" s="927"/>
      <c r="G228" s="268"/>
      <c r="H228" s="269"/>
      <c r="I228" s="268"/>
      <c r="J228" s="270"/>
      <c r="K228" s="271"/>
      <c r="L228" s="928"/>
    </row>
    <row r="229" spans="1:12" s="929" customFormat="1" x14ac:dyDescent="0.2">
      <c r="A229"/>
      <c r="B229" s="925"/>
      <c r="C229" s="926"/>
      <c r="D229" s="926"/>
      <c r="E229" s="927"/>
      <c r="F229" s="927"/>
      <c r="G229" s="268"/>
      <c r="H229" s="269"/>
      <c r="I229" s="268"/>
      <c r="J229" s="270"/>
      <c r="K229" s="271"/>
      <c r="L229" s="928"/>
    </row>
    <row r="230" spans="1:12" s="929" customFormat="1" x14ac:dyDescent="0.2">
      <c r="A230"/>
      <c r="B230" s="925"/>
      <c r="C230" s="926"/>
      <c r="D230" s="926"/>
      <c r="E230" s="927"/>
      <c r="F230" s="927"/>
      <c r="G230" s="268"/>
      <c r="H230" s="269"/>
      <c r="I230" s="268"/>
      <c r="J230" s="270"/>
      <c r="K230" s="271"/>
      <c r="L230" s="928"/>
    </row>
    <row r="231" spans="1:12" s="929" customFormat="1" x14ac:dyDescent="0.2">
      <c r="A231"/>
      <c r="B231" s="925"/>
      <c r="C231" s="926"/>
      <c r="D231" s="926"/>
      <c r="E231" s="927"/>
      <c r="F231" s="927"/>
      <c r="G231" s="268"/>
      <c r="H231" s="269"/>
      <c r="I231" s="268"/>
      <c r="J231" s="270"/>
      <c r="K231" s="271"/>
      <c r="L231" s="928"/>
    </row>
  </sheetData>
  <sheetProtection algorithmName="SHA-512" hashValue="byWFq8zSy4RpeZi+XOETBY7ctelWSOQF+dKB5HbwOZcx/C5lmIEwvDtEzMk3NoMiWFIPbUWkNdJ/5O7oUq840Q==" saltValue="Zi6fLll/Y9Pof2nKiL8gkw==" spinCount="100000" sheet="1" objects="1" scenarios="1"/>
  <autoFilter ref="C1:D203" xr:uid="{78532346-8FD1-4D27-AA48-599C9832A9C7}">
    <filterColumn colId="0">
      <filters blank="1">
        <filter val="Insérer x _x000a_pour la sélection"/>
        <filter val="Sélectionnez les réponses, ci-dessous, une par une"/>
      </filters>
    </filterColumn>
  </autoFilter>
  <customSheetViews>
    <customSheetView guid="{38B3E0C0-855E-49D6-92F3-F8F1CE1CB428}" showGridLines="0" showAutoFilter="1" hiddenRows="1" hiddenColumns="1" topLeftCell="B1">
      <pane ySplit="5" topLeftCell="A7" activePane="bottomLeft" state="frozen"/>
      <selection pane="bottomLeft" activeCell="D11" sqref="D11"/>
      <rowBreaks count="4" manualBreakCount="4">
        <brk id="36" max="16" man="1"/>
        <brk id="82" max="16" man="1"/>
        <brk id="157" max="16" man="1"/>
        <brk id="182" max="16" man="1"/>
      </rowBreaks>
      <pageMargins left="0" right="0" top="0.19685039370078741" bottom="0.19685039370078741" header="0.11811023622047245" footer="0.11811023622047245"/>
      <printOptions horizontalCentered="1"/>
      <pageSetup paperSize="9" orientation="portrait" horizontalDpi="1200" verticalDpi="1200" r:id="rId1"/>
      <headerFooter>
        <oddFooter>&amp;C&amp;"Calibri,Normal"&amp;8&amp;P/&amp;N</oddFooter>
      </headerFooter>
      <autoFilter ref="A2:L201" xr:uid="{CBE180C3-F834-4A20-A1FF-EF255E547778}"/>
    </customSheetView>
    <customSheetView guid="{737FC693-4FA4-4854-84FF-4FD2E557CBD5}" showGridLines="0" showAutoFilter="1" hiddenRows="1" hiddenColumns="1" topLeftCell="B1">
      <pane ySplit="5" topLeftCell="A7" activePane="bottomLeft" state="frozen"/>
      <selection pane="bottomLeft" activeCell="D7" sqref="D7"/>
      <rowBreaks count="4" manualBreakCount="4">
        <brk id="36" max="16" man="1"/>
        <brk id="82" max="16" man="1"/>
        <brk id="157" max="16" man="1"/>
        <brk id="182" max="16" man="1"/>
      </rowBreaks>
      <pageMargins left="0" right="0" top="0.19685039370078741" bottom="0.19685039370078741" header="0.11811023622047245" footer="0.11811023622047245"/>
      <printOptions horizontalCentered="1"/>
      <pageSetup paperSize="9" orientation="portrait" horizontalDpi="1200" verticalDpi="1200" r:id="rId2"/>
      <headerFooter>
        <oddFooter>&amp;C&amp;"Calibri,Normal"&amp;8&amp;P/&amp;N</oddFooter>
      </headerFooter>
      <autoFilter ref="A2:L201" xr:uid="{4511CEE7-B019-4713-B034-D2EC2EC3654A}"/>
    </customSheetView>
  </customSheetViews>
  <mergeCells count="1">
    <mergeCell ref="G1:I1"/>
  </mergeCells>
  <conditionalFormatting sqref="B1:B2">
    <cfRule type="containsText" dxfId="661" priority="98" operator="containsText" text="x">
      <formula>NOT(ISERROR(SEARCH("x",B1)))</formula>
    </cfRule>
  </conditionalFormatting>
  <conditionalFormatting sqref="D1 D7:D8 D22:D147 C151:D1048576 D16:D17">
    <cfRule type="containsText" dxfId="660" priority="64" operator="containsText" text="x">
      <formula>NOT(ISERROR(SEARCH("x",C1)))</formula>
    </cfRule>
  </conditionalFormatting>
  <conditionalFormatting sqref="B17">
    <cfRule type="containsText" dxfId="659" priority="62" operator="containsText" text="x">
      <formula>NOT(ISERROR(SEARCH("x",B17)))</formula>
    </cfRule>
  </conditionalFormatting>
  <conditionalFormatting sqref="D149">
    <cfRule type="containsText" dxfId="658" priority="57" operator="containsText" text="x">
      <formula>NOT(ISERROR(SEARCH("x",D149)))</formula>
    </cfRule>
  </conditionalFormatting>
  <conditionalFormatting sqref="G4:J7 J8 G9:J218">
    <cfRule type="expression" dxfId="657" priority="263">
      <formula>AND($C4&lt;&gt;"",$G4="")</formula>
    </cfRule>
  </conditionalFormatting>
  <conditionalFormatting sqref="E1">
    <cfRule type="containsText" dxfId="656" priority="55" operator="containsText" text="x">
      <formula>NOT(ISERROR(SEARCH("x",E1)))</formula>
    </cfRule>
  </conditionalFormatting>
  <conditionalFormatting sqref="E7">
    <cfRule type="containsText" dxfId="655" priority="53" operator="containsText" text="x">
      <formula>NOT(ISERROR(SEARCH("x",E7)))</formula>
    </cfRule>
  </conditionalFormatting>
  <conditionalFormatting sqref="E17">
    <cfRule type="containsText" dxfId="654" priority="51" operator="containsText" text="x">
      <formula>NOT(ISERROR(SEARCH("x",E17)))</formula>
    </cfRule>
  </conditionalFormatting>
  <conditionalFormatting sqref="L1">
    <cfRule type="containsText" dxfId="653" priority="49" operator="containsText" text="x">
      <formula>NOT(ISERROR(SEARCH("x",L1)))</formula>
    </cfRule>
  </conditionalFormatting>
  <conditionalFormatting sqref="L17">
    <cfRule type="containsText" dxfId="652" priority="47" operator="containsText" text="x">
      <formula>NOT(ISERROR(SEARCH("x",L17)))</formula>
    </cfRule>
  </conditionalFormatting>
  <conditionalFormatting sqref="E142">
    <cfRule type="containsText" dxfId="651" priority="45" operator="containsText" text="x">
      <formula>NOT(ISERROR(SEARCH("x",E142)))</formula>
    </cfRule>
  </conditionalFormatting>
  <conditionalFormatting sqref="C1 C7:C8 C22:C147 C16:C17">
    <cfRule type="containsText" dxfId="650" priority="43" operator="containsText" text="x">
      <formula>NOT(ISERROR(SEARCH("x",C1)))</formula>
    </cfRule>
  </conditionalFormatting>
  <conditionalFormatting sqref="C149">
    <cfRule type="containsText" dxfId="649" priority="41" operator="containsText" text="x">
      <formula>NOT(ISERROR(SEARCH("x",C149)))</formula>
    </cfRule>
  </conditionalFormatting>
  <conditionalFormatting sqref="G8:I4978">
    <cfRule type="expression" dxfId="648" priority="39">
      <formula>AND($G8&lt;&gt;"",$I8="")</formula>
    </cfRule>
  </conditionalFormatting>
  <conditionalFormatting sqref="G8:G4978">
    <cfRule type="expression" dxfId="647" priority="38">
      <formula>AND($C8&lt;&gt;"",$G8="")</formula>
    </cfRule>
  </conditionalFormatting>
  <conditionalFormatting sqref="F1">
    <cfRule type="containsText" dxfId="646" priority="37" operator="containsText" text="x">
      <formula>NOT(ISERROR(SEARCH("x",F1)))</formula>
    </cfRule>
  </conditionalFormatting>
  <conditionalFormatting sqref="F7">
    <cfRule type="containsText" dxfId="645" priority="35" operator="containsText" text="x">
      <formula>NOT(ISERROR(SEARCH("x",F7)))</formula>
    </cfRule>
  </conditionalFormatting>
  <conditionalFormatting sqref="F17">
    <cfRule type="containsText" dxfId="644" priority="33" operator="containsText" text="x">
      <formula>NOT(ISERROR(SEARCH("x",F17)))</formula>
    </cfRule>
  </conditionalFormatting>
  <conditionalFormatting sqref="F142">
    <cfRule type="containsText" dxfId="643" priority="31" operator="containsText" text="x">
      <formula>NOT(ISERROR(SEARCH("x",F142)))</formula>
    </cfRule>
  </conditionalFormatting>
  <conditionalFormatting sqref="I145">
    <cfRule type="expression" dxfId="642" priority="29">
      <formula>AND($C145&lt;&gt;"",$G145="")</formula>
    </cfRule>
  </conditionalFormatting>
  <conditionalFormatting sqref="I146">
    <cfRule type="expression" dxfId="641" priority="28">
      <formula>AND($C146&lt;&gt;"",$G146="")</formula>
    </cfRule>
  </conditionalFormatting>
  <conditionalFormatting sqref="I147">
    <cfRule type="expression" dxfId="640" priority="27">
      <formula>AND($C147&lt;&gt;"",$G147="")</formula>
    </cfRule>
  </conditionalFormatting>
  <conditionalFormatting sqref="C3:D6">
    <cfRule type="containsText" dxfId="639" priority="26" operator="containsText" text="x">
      <formula>NOT(ISERROR(SEARCH("x",C3)))</formula>
    </cfRule>
  </conditionalFormatting>
  <conditionalFormatting sqref="C150:D150 C148:D148">
    <cfRule type="containsText" dxfId="638" priority="24" operator="containsText" text="x">
      <formula>NOT(ISERROR(SEARCH("x",C148)))</formula>
    </cfRule>
  </conditionalFormatting>
  <conditionalFormatting sqref="C18:D18">
    <cfRule type="containsText" dxfId="637" priority="22" operator="containsText" text="x">
      <formula>NOT(ISERROR(SEARCH("x",C18)))</formula>
    </cfRule>
  </conditionalFormatting>
  <conditionalFormatting sqref="C18:D18">
    <cfRule type="cellIs" dxfId="636" priority="20" operator="equal">
      <formula>"masquer"</formula>
    </cfRule>
  </conditionalFormatting>
  <conditionalFormatting sqref="C19:D19">
    <cfRule type="containsText" dxfId="635" priority="19" operator="containsText" text="x">
      <formula>NOT(ISERROR(SEARCH("x",C19)))</formula>
    </cfRule>
  </conditionalFormatting>
  <conditionalFormatting sqref="C19:D19">
    <cfRule type="cellIs" dxfId="634" priority="17" operator="equal">
      <formula>"masquer"</formula>
    </cfRule>
  </conditionalFormatting>
  <conditionalFormatting sqref="C20:D20">
    <cfRule type="containsText" dxfId="633" priority="16" operator="containsText" text="x">
      <formula>NOT(ISERROR(SEARCH("x",C20)))</formula>
    </cfRule>
  </conditionalFormatting>
  <conditionalFormatting sqref="C20:D20">
    <cfRule type="cellIs" dxfId="632" priority="14" operator="equal">
      <formula>"masquer"</formula>
    </cfRule>
  </conditionalFormatting>
  <conditionalFormatting sqref="C21:D21">
    <cfRule type="containsText" dxfId="631" priority="13" operator="containsText" text="x">
      <formula>NOT(ISERROR(SEARCH("x",C21)))</formula>
    </cfRule>
  </conditionalFormatting>
  <conditionalFormatting sqref="C21:D21">
    <cfRule type="cellIs" dxfId="630" priority="11" operator="equal">
      <formula>"masquer"</formula>
    </cfRule>
  </conditionalFormatting>
  <conditionalFormatting sqref="D9:D15">
    <cfRule type="containsText" dxfId="629" priority="10" operator="containsText" text="x">
      <formula>NOT(ISERROR(SEARCH("x",D9)))</formula>
    </cfRule>
  </conditionalFormatting>
  <conditionalFormatting sqref="C9:C15">
    <cfRule type="containsText" dxfId="628" priority="8" operator="containsText" text="x">
      <formula>NOT(ISERROR(SEARCH("x",C9)))</formula>
    </cfRule>
  </conditionalFormatting>
  <conditionalFormatting sqref="C2:D2">
    <cfRule type="cellIs" dxfId="627" priority="1" operator="equal">
      <formula>"x"</formula>
    </cfRule>
    <cfRule type="cellIs" dxfId="626" priority="2" operator="equal">
      <formula>"z"</formula>
    </cfRule>
    <cfRule type="cellIs" dxfId="625" priority="3" operator="equal">
      <formula>"masquer"</formula>
    </cfRule>
  </conditionalFormatting>
  <printOptions horizontalCentered="1"/>
  <pageMargins left="0" right="0" top="0.19685039370078741" bottom="0.19685039370078741" header="0.11811023622047245" footer="0.11811023622047245"/>
  <pageSetup paperSize="9" scale="83" fitToHeight="0" orientation="portrait" horizontalDpi="1200" verticalDpi="1200" r:id="rId3"/>
  <headerFooter>
    <oddFooter>&amp;C&amp;"Calibri,Normal"&amp;8&amp;P/&amp;N</oddFooter>
  </headerFooter>
  <rowBreaks count="4" manualBreakCount="4">
    <brk id="45" max="16383" man="1"/>
    <brk id="93" max="16383" man="1"/>
    <brk id="166" max="16383" man="1"/>
    <brk id="198" max="16383" man="1"/>
  </rowBreaks>
  <ignoredErrors>
    <ignoredError sqref="D9:D15 D152 D157 C157:C159" unlockedFormula="1"/>
  </ignoredErrors>
  <extLst>
    <ext xmlns:x14="http://schemas.microsoft.com/office/spreadsheetml/2009/9/main" uri="{78C0D931-6437-407d-A8EE-F0AAD7539E65}">
      <x14:conditionalFormattings>
        <x14:conditionalFormatting xmlns:xm="http://schemas.microsoft.com/office/excel/2006/main">
          <x14:cfRule type="containsText" priority="63" operator="containsText" id="{AA86326A-DC65-43D1-A55C-BB20DE4F0559}">
            <xm:f>NOT(ISERROR(SEARCH("+",C1)))</xm:f>
            <xm:f>"+"</xm:f>
            <x14:dxf>
              <fill>
                <patternFill patternType="lightUp">
                  <fgColor theme="9" tint="-0.24994659260841701"/>
                </patternFill>
              </fill>
            </x14:dxf>
          </x14:cfRule>
          <xm:sqref>D1 D7:D8 D22:D147 C151:D1048576 D16:D17</xm:sqref>
        </x14:conditionalFormatting>
        <x14:conditionalFormatting xmlns:xm="http://schemas.microsoft.com/office/excel/2006/main">
          <x14:cfRule type="containsText" priority="61" operator="containsText" id="{C16A871D-DDB1-4381-AD82-76CD145BC77F}">
            <xm:f>NOT(ISERROR(SEARCH("+",B17)))</xm:f>
            <xm:f>"+"</xm:f>
            <x14:dxf>
              <fill>
                <patternFill patternType="lightUp">
                  <fgColor theme="9" tint="-0.24994659260841701"/>
                </patternFill>
              </fill>
            </x14:dxf>
          </x14:cfRule>
          <xm:sqref>B17</xm:sqref>
        </x14:conditionalFormatting>
        <x14:conditionalFormatting xmlns:xm="http://schemas.microsoft.com/office/excel/2006/main">
          <x14:cfRule type="containsText" priority="56" operator="containsText" id="{C27D056D-A653-495C-AB9E-798037801DF0}">
            <xm:f>NOT(ISERROR(SEARCH("+",D149)))</xm:f>
            <xm:f>"+"</xm:f>
            <x14:dxf>
              <fill>
                <patternFill patternType="lightUp">
                  <fgColor theme="9" tint="-0.24994659260841701"/>
                </patternFill>
              </fill>
            </x14:dxf>
          </x14:cfRule>
          <xm:sqref>D149</xm:sqref>
        </x14:conditionalFormatting>
        <x14:conditionalFormatting xmlns:xm="http://schemas.microsoft.com/office/excel/2006/main">
          <x14:cfRule type="containsText" priority="54" operator="containsText" id="{B5C42559-0EBD-4083-B031-AB1220BD2744}">
            <xm:f>NOT(ISERROR(SEARCH("+",E1)))</xm:f>
            <xm:f>"+"</xm:f>
            <x14:dxf>
              <fill>
                <patternFill patternType="lightUp">
                  <fgColor theme="9" tint="-0.24994659260841701"/>
                </patternFill>
              </fill>
            </x14:dxf>
          </x14:cfRule>
          <xm:sqref>E1</xm:sqref>
        </x14:conditionalFormatting>
        <x14:conditionalFormatting xmlns:xm="http://schemas.microsoft.com/office/excel/2006/main">
          <x14:cfRule type="containsText" priority="52" operator="containsText" id="{9F0A46A6-3407-4AAD-AF13-575D97F2EE7F}">
            <xm:f>NOT(ISERROR(SEARCH("+",E7)))</xm:f>
            <xm:f>"+"</xm:f>
            <x14:dxf>
              <fill>
                <patternFill patternType="lightUp">
                  <fgColor theme="9" tint="-0.24994659260841701"/>
                </patternFill>
              </fill>
            </x14:dxf>
          </x14:cfRule>
          <xm:sqref>E7</xm:sqref>
        </x14:conditionalFormatting>
        <x14:conditionalFormatting xmlns:xm="http://schemas.microsoft.com/office/excel/2006/main">
          <x14:cfRule type="containsText" priority="50" operator="containsText" id="{D5AB0C61-876D-44DC-9AF9-E4F88F18F226}">
            <xm:f>NOT(ISERROR(SEARCH("+",E17)))</xm:f>
            <xm:f>"+"</xm:f>
            <x14:dxf>
              <fill>
                <patternFill patternType="lightUp">
                  <fgColor theme="9" tint="-0.24994659260841701"/>
                </patternFill>
              </fill>
            </x14:dxf>
          </x14:cfRule>
          <xm:sqref>E17</xm:sqref>
        </x14:conditionalFormatting>
        <x14:conditionalFormatting xmlns:xm="http://schemas.microsoft.com/office/excel/2006/main">
          <x14:cfRule type="containsText" priority="48" operator="containsText" id="{F4AB2524-DFD9-4F17-A541-B4E8E2576CEE}">
            <xm:f>NOT(ISERROR(SEARCH("+",L1)))</xm:f>
            <xm:f>"+"</xm:f>
            <x14:dxf>
              <fill>
                <patternFill patternType="lightUp">
                  <fgColor theme="9" tint="-0.24994659260841701"/>
                </patternFill>
              </fill>
            </x14:dxf>
          </x14:cfRule>
          <xm:sqref>L1</xm:sqref>
        </x14:conditionalFormatting>
        <x14:conditionalFormatting xmlns:xm="http://schemas.microsoft.com/office/excel/2006/main">
          <x14:cfRule type="containsText" priority="46" operator="containsText" id="{AE61F5CE-B377-4F44-8D4F-F4211497D33F}">
            <xm:f>NOT(ISERROR(SEARCH("+",L17)))</xm:f>
            <xm:f>"+"</xm:f>
            <x14:dxf>
              <fill>
                <patternFill patternType="lightUp">
                  <fgColor theme="9" tint="-0.24994659260841701"/>
                </patternFill>
              </fill>
            </x14:dxf>
          </x14:cfRule>
          <xm:sqref>L17</xm:sqref>
        </x14:conditionalFormatting>
        <x14:conditionalFormatting xmlns:xm="http://schemas.microsoft.com/office/excel/2006/main">
          <x14:cfRule type="containsText" priority="44" operator="containsText" id="{EFEA0B49-A1C8-4C57-8CBD-9784A48DFD7F}">
            <xm:f>NOT(ISERROR(SEARCH("+",E142)))</xm:f>
            <xm:f>"+"</xm:f>
            <x14:dxf>
              <fill>
                <patternFill patternType="lightUp">
                  <fgColor theme="9" tint="-0.24994659260841701"/>
                </patternFill>
              </fill>
            </x14:dxf>
          </x14:cfRule>
          <xm:sqref>E142</xm:sqref>
        </x14:conditionalFormatting>
        <x14:conditionalFormatting xmlns:xm="http://schemas.microsoft.com/office/excel/2006/main">
          <x14:cfRule type="containsText" priority="42" operator="containsText" id="{388F3E1D-8308-4347-BDA8-B3D146C8E904}">
            <xm:f>NOT(ISERROR(SEARCH("+",C1)))</xm:f>
            <xm:f>"+"</xm:f>
            <x14:dxf>
              <fill>
                <patternFill patternType="lightUp">
                  <fgColor theme="9" tint="-0.24994659260841701"/>
                </patternFill>
              </fill>
            </x14:dxf>
          </x14:cfRule>
          <xm:sqref>C1 C7:C8 C22:C147 C16:C17</xm:sqref>
        </x14:conditionalFormatting>
        <x14:conditionalFormatting xmlns:xm="http://schemas.microsoft.com/office/excel/2006/main">
          <x14:cfRule type="containsText" priority="40" operator="containsText" id="{CEB5FDE0-24EF-4650-8DA7-D87384ED3ABE}">
            <xm:f>NOT(ISERROR(SEARCH("+",C149)))</xm:f>
            <xm:f>"+"</xm:f>
            <x14:dxf>
              <fill>
                <patternFill patternType="lightUp">
                  <fgColor theme="9" tint="-0.24994659260841701"/>
                </patternFill>
              </fill>
            </x14:dxf>
          </x14:cfRule>
          <xm:sqref>C149</xm:sqref>
        </x14:conditionalFormatting>
        <x14:conditionalFormatting xmlns:xm="http://schemas.microsoft.com/office/excel/2006/main">
          <x14:cfRule type="containsText" priority="36" operator="containsText" id="{3860B505-E4DE-4896-A0EC-297802BAAF40}">
            <xm:f>NOT(ISERROR(SEARCH("+",F1)))</xm:f>
            <xm:f>"+"</xm:f>
            <x14:dxf>
              <fill>
                <patternFill patternType="lightUp">
                  <fgColor theme="9" tint="-0.24994659260841701"/>
                </patternFill>
              </fill>
            </x14:dxf>
          </x14:cfRule>
          <xm:sqref>F1</xm:sqref>
        </x14:conditionalFormatting>
        <x14:conditionalFormatting xmlns:xm="http://schemas.microsoft.com/office/excel/2006/main">
          <x14:cfRule type="containsText" priority="34" operator="containsText" id="{7CB0DCD0-8E49-4B6B-ACF0-8EBF8D1837FD}">
            <xm:f>NOT(ISERROR(SEARCH("+",F7)))</xm:f>
            <xm:f>"+"</xm:f>
            <x14:dxf>
              <fill>
                <patternFill patternType="lightUp">
                  <fgColor theme="9" tint="-0.24994659260841701"/>
                </patternFill>
              </fill>
            </x14:dxf>
          </x14:cfRule>
          <xm:sqref>F7</xm:sqref>
        </x14:conditionalFormatting>
        <x14:conditionalFormatting xmlns:xm="http://schemas.microsoft.com/office/excel/2006/main">
          <x14:cfRule type="containsText" priority="32" operator="containsText" id="{689BC4D2-C917-4AF9-AD7D-8579CAF2235D}">
            <xm:f>NOT(ISERROR(SEARCH("+",F17)))</xm:f>
            <xm:f>"+"</xm:f>
            <x14:dxf>
              <fill>
                <patternFill patternType="lightUp">
                  <fgColor theme="9" tint="-0.24994659260841701"/>
                </patternFill>
              </fill>
            </x14:dxf>
          </x14:cfRule>
          <xm:sqref>F17</xm:sqref>
        </x14:conditionalFormatting>
        <x14:conditionalFormatting xmlns:xm="http://schemas.microsoft.com/office/excel/2006/main">
          <x14:cfRule type="containsText" priority="30" operator="containsText" id="{53B18D27-39D0-4E6E-9C86-9797D5AED442}">
            <xm:f>NOT(ISERROR(SEARCH("+",F142)))</xm:f>
            <xm:f>"+"</xm:f>
            <x14:dxf>
              <fill>
                <patternFill patternType="lightUp">
                  <fgColor theme="9" tint="-0.24994659260841701"/>
                </patternFill>
              </fill>
            </x14:dxf>
          </x14:cfRule>
          <xm:sqref>F142</xm:sqref>
        </x14:conditionalFormatting>
        <x14:conditionalFormatting xmlns:xm="http://schemas.microsoft.com/office/excel/2006/main">
          <x14:cfRule type="containsText" priority="25" operator="containsText" id="{4F7D460A-8F27-4BAF-A09E-816309FC5854}">
            <xm:f>NOT(ISERROR(SEARCH("+",C3)))</xm:f>
            <xm:f>"+"</xm:f>
            <x14:dxf>
              <font>
                <color auto="1"/>
              </font>
              <fill>
                <patternFill patternType="lightUp">
                  <fgColor theme="9" tint="-0.24994659260841701"/>
                  <bgColor auto="1"/>
                </patternFill>
              </fill>
            </x14:dxf>
          </x14:cfRule>
          <xm:sqref>C3:D6</xm:sqref>
        </x14:conditionalFormatting>
        <x14:conditionalFormatting xmlns:xm="http://schemas.microsoft.com/office/excel/2006/main">
          <x14:cfRule type="containsText" priority="23" operator="containsText" id="{E438A17B-7B30-433C-9791-7F6FDE2362D5}">
            <xm:f>NOT(ISERROR(SEARCH("+",C148)))</xm:f>
            <xm:f>"+"</xm:f>
            <x14:dxf>
              <font>
                <color auto="1"/>
              </font>
              <fill>
                <patternFill patternType="lightUp">
                  <fgColor theme="9" tint="-0.24994659260841701"/>
                  <bgColor auto="1"/>
                </patternFill>
              </fill>
            </x14:dxf>
          </x14:cfRule>
          <xm:sqref>C150:D150 C148:D148</xm:sqref>
        </x14:conditionalFormatting>
        <x14:conditionalFormatting xmlns:xm="http://schemas.microsoft.com/office/excel/2006/main">
          <x14:cfRule type="containsText" priority="21" operator="containsText" id="{18575EF2-8158-4943-B8AF-98A05462F1AF}">
            <xm:f>NOT(ISERROR(SEARCH("+",C18)))</xm:f>
            <xm:f>"+"</xm:f>
            <x14:dxf>
              <fill>
                <patternFill patternType="lightUp">
                  <fgColor theme="9" tint="-0.24994659260841701"/>
                  <bgColor auto="1"/>
                </patternFill>
              </fill>
            </x14:dxf>
          </x14:cfRule>
          <xm:sqref>C18:D18</xm:sqref>
        </x14:conditionalFormatting>
        <x14:conditionalFormatting xmlns:xm="http://schemas.microsoft.com/office/excel/2006/main">
          <x14:cfRule type="containsText" priority="18" operator="containsText" id="{38F7A5A8-6F66-4C95-A18A-FDE649BBB227}">
            <xm:f>NOT(ISERROR(SEARCH("+",C19)))</xm:f>
            <xm:f>"+"</xm:f>
            <x14:dxf>
              <fill>
                <patternFill patternType="lightUp">
                  <fgColor theme="9" tint="-0.24994659260841701"/>
                  <bgColor auto="1"/>
                </patternFill>
              </fill>
            </x14:dxf>
          </x14:cfRule>
          <xm:sqref>C19:D19</xm:sqref>
        </x14:conditionalFormatting>
        <x14:conditionalFormatting xmlns:xm="http://schemas.microsoft.com/office/excel/2006/main">
          <x14:cfRule type="containsText" priority="15" operator="containsText" id="{01A88611-D946-42B9-BCA0-56BD19EA3D90}">
            <xm:f>NOT(ISERROR(SEARCH("+",C20)))</xm:f>
            <xm:f>"+"</xm:f>
            <x14:dxf>
              <fill>
                <patternFill patternType="lightUp">
                  <fgColor theme="9" tint="-0.24994659260841701"/>
                  <bgColor auto="1"/>
                </patternFill>
              </fill>
            </x14:dxf>
          </x14:cfRule>
          <xm:sqref>C20:D20</xm:sqref>
        </x14:conditionalFormatting>
        <x14:conditionalFormatting xmlns:xm="http://schemas.microsoft.com/office/excel/2006/main">
          <x14:cfRule type="containsText" priority="12" operator="containsText" id="{54CBBB38-91DF-4138-82D7-F1F8647C5EC2}">
            <xm:f>NOT(ISERROR(SEARCH("+",C21)))</xm:f>
            <xm:f>"+"</xm:f>
            <x14:dxf>
              <fill>
                <patternFill patternType="lightUp">
                  <fgColor theme="9" tint="-0.24994659260841701"/>
                  <bgColor auto="1"/>
                </patternFill>
              </fill>
            </x14:dxf>
          </x14:cfRule>
          <xm:sqref>C21:D21</xm:sqref>
        </x14:conditionalFormatting>
        <x14:conditionalFormatting xmlns:xm="http://schemas.microsoft.com/office/excel/2006/main">
          <x14:cfRule type="containsText" priority="9" operator="containsText" id="{F6697F72-C31A-46C0-BDEB-6F4F665F94C1}">
            <xm:f>NOT(ISERROR(SEARCH("+",D9)))</xm:f>
            <xm:f>"+"</xm:f>
            <x14:dxf>
              <fill>
                <patternFill patternType="lightUp">
                  <fgColor theme="9" tint="-0.24994659260841701"/>
                </patternFill>
              </fill>
            </x14:dxf>
          </x14:cfRule>
          <xm:sqref>D9:D15</xm:sqref>
        </x14:conditionalFormatting>
        <x14:conditionalFormatting xmlns:xm="http://schemas.microsoft.com/office/excel/2006/main">
          <x14:cfRule type="containsText" priority="7" operator="containsText" id="{4E1F6622-E501-484E-B0FB-825E8F3CD890}">
            <xm:f>NOT(ISERROR(SEARCH("+",C9)))</xm:f>
            <xm:f>"+"</xm:f>
            <x14:dxf>
              <fill>
                <patternFill patternType="lightUp">
                  <fgColor theme="9" tint="-0.24994659260841701"/>
                </patternFill>
              </fill>
            </x14:dxf>
          </x14:cfRule>
          <xm:sqref>C9:C15</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Feuil5" filterMode="1">
    <tabColor theme="4" tint="-0.249977111117893"/>
  </sheetPr>
  <dimension ref="A1:L46"/>
  <sheetViews>
    <sheetView showGridLines="0" zoomScaleNormal="100" zoomScaleSheetLayoutView="100" workbookViewId="0">
      <pane ySplit="2" topLeftCell="A3" activePane="bottomLeft" state="frozen"/>
      <selection activeCell="E44" sqref="E44"/>
      <selection pane="bottomLeft" activeCell="E1" sqref="E1"/>
    </sheetView>
  </sheetViews>
  <sheetFormatPr baseColWidth="10" defaultColWidth="11.42578125" defaultRowHeight="15" x14ac:dyDescent="0.2"/>
  <cols>
    <col min="1" max="1" width="4.85546875" style="72" hidden="1" customWidth="1"/>
    <col min="2" max="2" width="6.28515625" style="802" hidden="1" customWidth="1"/>
    <col min="3" max="3" width="8.28515625" style="803" hidden="1" customWidth="1"/>
    <col min="4" max="4" width="11" style="804" hidden="1" customWidth="1"/>
    <col min="5" max="5" width="70.7109375" style="410" customWidth="1"/>
    <col min="6" max="6" width="70.85546875" style="410" hidden="1" customWidth="1"/>
    <col min="7" max="7" width="239.5703125" style="411" hidden="1" customWidth="1"/>
    <col min="8" max="8" width="11.140625" style="412" hidden="1" customWidth="1"/>
    <col min="9" max="9" width="239.5703125" style="411" hidden="1" customWidth="1"/>
    <col min="10" max="10" width="8.7109375" style="411" hidden="1" customWidth="1"/>
    <col min="11" max="11" width="5" style="450" hidden="1" customWidth="1"/>
    <col min="12" max="12" width="7.42578125" style="805" bestFit="1" customWidth="1"/>
    <col min="13" max="16384" width="11.42578125" style="776"/>
  </cols>
  <sheetData>
    <row r="1" spans="1:12" s="808" customFormat="1" ht="23.25" x14ac:dyDescent="0.2">
      <c r="A1" s="73"/>
      <c r="B1" s="766"/>
      <c r="C1" s="806"/>
      <c r="D1" s="806"/>
      <c r="E1" s="807" t="s">
        <v>5480</v>
      </c>
      <c r="F1" s="807" t="s">
        <v>5481</v>
      </c>
      <c r="G1" s="324"/>
      <c r="H1" s="324"/>
      <c r="I1" s="324"/>
      <c r="J1" s="371"/>
      <c r="K1" s="371"/>
      <c r="L1" s="769" t="s">
        <v>2881</v>
      </c>
    </row>
    <row r="2" spans="1:12" s="770" customFormat="1" ht="37.5" x14ac:dyDescent="0.2">
      <c r="A2" s="77" t="s">
        <v>3</v>
      </c>
      <c r="B2" s="767"/>
      <c r="C2" s="547" t="s">
        <v>5473</v>
      </c>
      <c r="D2" s="547" t="s">
        <v>5474</v>
      </c>
      <c r="E2" s="951" t="s">
        <v>5492</v>
      </c>
      <c r="F2" s="952" t="s">
        <v>5493</v>
      </c>
      <c r="G2" s="372" t="s">
        <v>2817</v>
      </c>
      <c r="H2" s="373" t="s">
        <v>2831</v>
      </c>
      <c r="I2" s="373" t="s">
        <v>2833</v>
      </c>
      <c r="J2" s="374"/>
      <c r="K2" s="374" t="s">
        <v>4</v>
      </c>
      <c r="L2" s="533" t="s">
        <v>2901</v>
      </c>
    </row>
    <row r="3" spans="1:12" s="772" customFormat="1" ht="168" x14ac:dyDescent="0.2">
      <c r="A3" s="451" t="s">
        <v>309</v>
      </c>
      <c r="B3" s="768" t="str">
        <f t="shared" ref="B3:B24" si="0">IF(ISERROR(LOOKUP(A3,TABLE,SIGNE)),"",(LOOKUP(A3,TABLE,SIGNE)))</f>
        <v>!</v>
      </c>
      <c r="C3" s="546" t="s">
        <v>4897</v>
      </c>
      <c r="D3" s="546" t="s">
        <v>4898</v>
      </c>
      <c r="E3" s="977" t="s">
        <v>5264</v>
      </c>
      <c r="F3" s="978" t="s">
        <v>5506</v>
      </c>
      <c r="G3" s="452"/>
      <c r="H3" s="453"/>
      <c r="I3" s="453"/>
      <c r="J3" s="454"/>
      <c r="K3" s="454"/>
      <c r="L3" s="771"/>
    </row>
    <row r="4" spans="1:12" s="72" customFormat="1" hidden="1" x14ac:dyDescent="0.2">
      <c r="A4" s="71" t="s">
        <v>454</v>
      </c>
      <c r="B4" s="413" t="str">
        <f t="shared" si="0"/>
        <v>►</v>
      </c>
      <c r="C4" s="482" t="s">
        <v>4896</v>
      </c>
      <c r="D4" s="482" t="s">
        <v>4896</v>
      </c>
      <c r="E4" s="375" t="s">
        <v>4655</v>
      </c>
      <c r="F4" s="376" t="s">
        <v>4656</v>
      </c>
      <c r="G4" s="377" t="s">
        <v>1945</v>
      </c>
      <c r="H4" s="378"/>
      <c r="I4" s="377" t="str">
        <f>IF(G4&lt;&gt;"",IF(H4&lt;&gt;"",G4&amp;" ; "&amp;IFERROR(IF(SEARCH(" ; ",G4)&gt;0,SUBSTITUTE(G4," ; ","_N  ; ")&amp;"_N"),IFERROR(IF(SEARCH(" ;",G4)&gt;0,SUBSTITUTE(G4," ;","_N  ; ")&amp;"_N"),IFERROR(IF(SEARCH(";",G4)&gt;0,SUBSTITUTE(G4,";","_N  ; ")&amp;"_N"),G4&amp;"_N"))),G4),"")</f>
        <v>AQ_CPROF_DtRempl</v>
      </c>
      <c r="J4" s="377" t="s">
        <v>1946</v>
      </c>
      <c r="K4" s="384">
        <v>1</v>
      </c>
      <c r="L4" s="455">
        <v>1</v>
      </c>
    </row>
    <row r="5" spans="1:12" s="72" customFormat="1" hidden="1" x14ac:dyDescent="0.2">
      <c r="A5" s="71"/>
      <c r="B5" s="413" t="str">
        <f t="shared" si="0"/>
        <v/>
      </c>
      <c r="C5" s="483" t="s">
        <v>4896</v>
      </c>
      <c r="D5" s="483" t="s">
        <v>4896</v>
      </c>
      <c r="E5" s="380" t="s">
        <v>4657</v>
      </c>
      <c r="F5" s="381" t="s">
        <v>4658</v>
      </c>
      <c r="G5" s="377" t="s">
        <v>1947</v>
      </c>
      <c r="H5" s="378"/>
      <c r="I5" s="377" t="str">
        <f t="shared" ref="I5:I46" si="1">IF(G5&lt;&gt;"",IF(H5&lt;&gt;"",G5&amp;" ; "&amp;IFERROR(IF(SEARCH(" ; ",G5)&gt;0,SUBSTITUTE(G5," ; ","_N  ; ")&amp;"_N"),IFERROR(IF(SEARCH(" ;",G5)&gt;0,SUBSTITUTE(G5," ;","_N  ; ")&amp;"_N"),IFERROR(IF(SEARCH(";",G5)&gt;0,SUBSTITUTE(G5,";","_N  ; ")&amp;"_N"),G5&amp;"_N"))),G5),"")</f>
        <v>AQ_CPROF_Sex</v>
      </c>
      <c r="J5" s="377" t="s">
        <v>1946</v>
      </c>
      <c r="K5" s="384">
        <v>2</v>
      </c>
      <c r="L5" s="382"/>
    </row>
    <row r="6" spans="1:12" s="72" customFormat="1" hidden="1" x14ac:dyDescent="0.2">
      <c r="A6" s="71" t="s">
        <v>454</v>
      </c>
      <c r="B6" s="413" t="str">
        <f t="shared" si="0"/>
        <v>►</v>
      </c>
      <c r="C6" s="483" t="s">
        <v>4896</v>
      </c>
      <c r="D6" s="483" t="s">
        <v>4896</v>
      </c>
      <c r="E6" s="380" t="s">
        <v>4659</v>
      </c>
      <c r="F6" s="376" t="s">
        <v>4660</v>
      </c>
      <c r="G6" s="377" t="s">
        <v>1947</v>
      </c>
      <c r="H6" s="378"/>
      <c r="I6" s="377" t="str">
        <f t="shared" si="1"/>
        <v>AQ_CPROF_Sex</v>
      </c>
      <c r="J6" s="377" t="s">
        <v>1946</v>
      </c>
      <c r="K6" s="384"/>
      <c r="L6" s="379">
        <v>2</v>
      </c>
    </row>
    <row r="7" spans="1:12" s="72" customFormat="1" hidden="1" x14ac:dyDescent="0.2">
      <c r="A7" s="71" t="s">
        <v>454</v>
      </c>
      <c r="B7" s="413" t="str">
        <f t="shared" si="0"/>
        <v>►</v>
      </c>
      <c r="C7" s="483" t="s">
        <v>4896</v>
      </c>
      <c r="D7" s="483" t="s">
        <v>4896</v>
      </c>
      <c r="E7" s="380" t="s">
        <v>4661</v>
      </c>
      <c r="F7" s="381" t="s">
        <v>4662</v>
      </c>
      <c r="G7" s="377" t="s">
        <v>1948</v>
      </c>
      <c r="H7" s="378"/>
      <c r="I7" s="377" t="str">
        <f t="shared" si="1"/>
        <v>AQ_CPROF_DtNais</v>
      </c>
      <c r="J7" s="377" t="s">
        <v>1946</v>
      </c>
      <c r="K7" s="384">
        <v>3</v>
      </c>
      <c r="L7" s="382">
        <v>3</v>
      </c>
    </row>
    <row r="8" spans="1:12" x14ac:dyDescent="0.2">
      <c r="A8" s="71" t="s">
        <v>454</v>
      </c>
      <c r="B8" s="767" t="str">
        <f t="shared" si="0"/>
        <v>►</v>
      </c>
      <c r="C8" s="773"/>
      <c r="D8" s="773"/>
      <c r="E8" s="383" t="s">
        <v>4663</v>
      </c>
      <c r="F8" s="774" t="s">
        <v>4664</v>
      </c>
      <c r="G8" s="434" t="s">
        <v>1949</v>
      </c>
      <c r="H8" s="435"/>
      <c r="I8" s="434" t="str">
        <f t="shared" si="1"/>
        <v>AQ_CPROF_DtRetraite</v>
      </c>
      <c r="J8" s="377" t="s">
        <v>1946</v>
      </c>
      <c r="K8" s="384">
        <v>4</v>
      </c>
      <c r="L8" s="775">
        <v>4</v>
      </c>
    </row>
    <row r="9" spans="1:12" s="72" customFormat="1" ht="36.75" hidden="1" customHeight="1" x14ac:dyDescent="0.2">
      <c r="A9" s="71" t="s">
        <v>454</v>
      </c>
      <c r="B9" s="413" t="str">
        <f t="shared" si="0"/>
        <v>►</v>
      </c>
      <c r="C9" s="483" t="s">
        <v>4896</v>
      </c>
      <c r="D9" s="483" t="s">
        <v>4896</v>
      </c>
      <c r="E9" s="383" t="s">
        <v>4665</v>
      </c>
      <c r="F9" s="381" t="s">
        <v>4666</v>
      </c>
      <c r="G9" s="377" t="s">
        <v>2533</v>
      </c>
      <c r="H9" s="378"/>
      <c r="I9" s="377" t="str">
        <f t="shared" si="1"/>
        <v>AQ_CPROF_JamTrav;AQ_CPROF_JamTravPs</v>
      </c>
      <c r="J9" s="377" t="s">
        <v>1946</v>
      </c>
      <c r="K9" s="384">
        <v>5</v>
      </c>
      <c r="L9" s="382"/>
    </row>
    <row r="10" spans="1:12" ht="33.75" x14ac:dyDescent="0.2">
      <c r="A10" s="71" t="s">
        <v>454</v>
      </c>
      <c r="B10" s="767" t="str">
        <f t="shared" si="0"/>
        <v>►</v>
      </c>
      <c r="C10" s="773"/>
      <c r="D10" s="773"/>
      <c r="E10" s="385" t="s">
        <v>4667</v>
      </c>
      <c r="F10" s="386" t="s">
        <v>4701</v>
      </c>
      <c r="G10" s="377" t="s">
        <v>2041</v>
      </c>
      <c r="H10" s="378"/>
      <c r="I10" s="377" t="str">
        <f t="shared" si="1"/>
        <v>AQ_CPROF_Dejatrav</v>
      </c>
      <c r="J10" s="377" t="s">
        <v>1946</v>
      </c>
      <c r="K10" s="384"/>
      <c r="L10" s="387">
        <v>5</v>
      </c>
    </row>
    <row r="11" spans="1:12" x14ac:dyDescent="0.2">
      <c r="A11" s="71" t="s">
        <v>454</v>
      </c>
      <c r="B11" s="767" t="str">
        <f t="shared" si="0"/>
        <v>►</v>
      </c>
      <c r="C11" s="773"/>
      <c r="D11" s="773"/>
      <c r="E11" s="385" t="s">
        <v>4668</v>
      </c>
      <c r="F11" s="386" t="s">
        <v>4669</v>
      </c>
      <c r="G11" s="377"/>
      <c r="H11" s="378"/>
      <c r="I11" s="377"/>
      <c r="J11" s="377"/>
      <c r="K11" s="384"/>
      <c r="L11" s="387"/>
    </row>
    <row r="12" spans="1:12" x14ac:dyDescent="0.2">
      <c r="A12" s="71" t="s">
        <v>14</v>
      </c>
      <c r="B12" s="767" t="str">
        <f t="shared" si="0"/>
        <v>·</v>
      </c>
      <c r="C12" s="777" t="str">
        <f>IF($C$11="x","+","")</f>
        <v/>
      </c>
      <c r="D12" s="777" t="str">
        <f>IF($D$11="x","+","")</f>
        <v/>
      </c>
      <c r="E12" s="388" t="s">
        <v>2528</v>
      </c>
      <c r="F12" s="778" t="s">
        <v>4637</v>
      </c>
      <c r="G12" s="389" t="s">
        <v>2042</v>
      </c>
      <c r="H12" s="390"/>
      <c r="I12" s="389" t="str">
        <f t="shared" si="1"/>
        <v>AQ_CPROF_JamTravFoy</v>
      </c>
      <c r="J12" s="389" t="s">
        <v>1946</v>
      </c>
      <c r="K12" s="391"/>
      <c r="L12" s="791">
        <v>5</v>
      </c>
    </row>
    <row r="13" spans="1:12" x14ac:dyDescent="0.2">
      <c r="A13" s="71" t="s">
        <v>14</v>
      </c>
      <c r="B13" s="767" t="str">
        <f t="shared" si="0"/>
        <v>·</v>
      </c>
      <c r="C13" s="777" t="str">
        <f>IF($C$11="x","+","")</f>
        <v/>
      </c>
      <c r="D13" s="777" t="str">
        <f>IF($D$11="x","+","")</f>
        <v/>
      </c>
      <c r="E13" s="388" t="s">
        <v>2524</v>
      </c>
      <c r="F13" s="778" t="s">
        <v>2529</v>
      </c>
      <c r="G13" s="389" t="s">
        <v>2043</v>
      </c>
      <c r="H13" s="390"/>
      <c r="I13" s="389" t="str">
        <f t="shared" si="1"/>
        <v>AQ_CPROF_JamTravEtud</v>
      </c>
      <c r="J13" s="389" t="s">
        <v>1946</v>
      </c>
      <c r="K13" s="392"/>
      <c r="L13" s="791">
        <v>5</v>
      </c>
    </row>
    <row r="14" spans="1:12" x14ac:dyDescent="0.2">
      <c r="A14" s="71" t="s">
        <v>14</v>
      </c>
      <c r="B14" s="767" t="str">
        <f t="shared" si="0"/>
        <v>·</v>
      </c>
      <c r="C14" s="777" t="str">
        <f>IF($C$11="x","+","")</f>
        <v/>
      </c>
      <c r="D14" s="777" t="str">
        <f>IF($D$11="x","+","")</f>
        <v/>
      </c>
      <c r="E14" s="388" t="s">
        <v>2525</v>
      </c>
      <c r="F14" s="778" t="s">
        <v>2530</v>
      </c>
      <c r="G14" s="389" t="s">
        <v>2044</v>
      </c>
      <c r="H14" s="390"/>
      <c r="I14" s="389" t="str">
        <f t="shared" si="1"/>
        <v>AQ_CPROF_JamTravRech</v>
      </c>
      <c r="J14" s="389" t="s">
        <v>1946</v>
      </c>
      <c r="K14" s="392"/>
      <c r="L14" s="791">
        <v>5</v>
      </c>
    </row>
    <row r="15" spans="1:12" x14ac:dyDescent="0.2">
      <c r="A15" s="71" t="s">
        <v>14</v>
      </c>
      <c r="B15" s="767" t="str">
        <f t="shared" si="0"/>
        <v>·</v>
      </c>
      <c r="C15" s="777" t="str">
        <f>IF($C$11="x","+","")</f>
        <v/>
      </c>
      <c r="D15" s="777" t="str">
        <f>IF($D$11="x","+","")</f>
        <v/>
      </c>
      <c r="E15" s="388" t="s">
        <v>2526</v>
      </c>
      <c r="F15" s="778" t="s">
        <v>2531</v>
      </c>
      <c r="G15" s="389" t="s">
        <v>2045</v>
      </c>
      <c r="H15" s="390"/>
      <c r="I15" s="389" t="str">
        <f t="shared" si="1"/>
        <v>AQ_CPROF_JamTrav6m</v>
      </c>
      <c r="J15" s="389" t="s">
        <v>1946</v>
      </c>
      <c r="K15" s="392"/>
      <c r="L15" s="791">
        <v>5</v>
      </c>
    </row>
    <row r="16" spans="1:12" ht="15.75" thickBot="1" x14ac:dyDescent="0.25">
      <c r="A16" s="71" t="s">
        <v>14</v>
      </c>
      <c r="B16" s="767" t="str">
        <f t="shared" si="0"/>
        <v>·</v>
      </c>
      <c r="C16" s="779" t="str">
        <f>IF($C$11="x","+","")</f>
        <v/>
      </c>
      <c r="D16" s="777" t="str">
        <f>IF($D$11="x","+","")</f>
        <v/>
      </c>
      <c r="E16" s="456" t="s">
        <v>2527</v>
      </c>
      <c r="F16" s="778" t="s">
        <v>2532</v>
      </c>
      <c r="G16" s="389" t="s">
        <v>2046</v>
      </c>
      <c r="H16" s="390"/>
      <c r="I16" s="389" t="str">
        <f t="shared" si="1"/>
        <v>AQ_CPROF_JamTravAut ; AQ_CPROF_JamTravPs</v>
      </c>
      <c r="J16" s="389" t="s">
        <v>1946</v>
      </c>
      <c r="K16" s="392"/>
      <c r="L16" s="792">
        <v>5</v>
      </c>
    </row>
    <row r="17" spans="1:12" ht="15.75" thickTop="1" x14ac:dyDescent="0.2">
      <c r="A17" s="74" t="s">
        <v>270</v>
      </c>
      <c r="B17" s="767" t="str">
        <f t="shared" si="0"/>
        <v>!</v>
      </c>
      <c r="C17" s="780"/>
      <c r="D17" s="780"/>
      <c r="E17" s="457" t="s">
        <v>1950</v>
      </c>
      <c r="F17" s="781" t="s">
        <v>2014</v>
      </c>
      <c r="G17" s="377"/>
      <c r="H17" s="378"/>
      <c r="I17" s="377" t="str">
        <f t="shared" si="1"/>
        <v/>
      </c>
      <c r="J17" s="400"/>
      <c r="K17" s="447"/>
      <c r="L17" s="793"/>
    </row>
    <row r="18" spans="1:12" x14ac:dyDescent="0.2">
      <c r="A18" s="74" t="s">
        <v>270</v>
      </c>
      <c r="B18" s="767" t="str">
        <f t="shared" si="0"/>
        <v>!</v>
      </c>
      <c r="C18" s="780"/>
      <c r="D18" s="780"/>
      <c r="E18" s="458" t="s">
        <v>1951</v>
      </c>
      <c r="F18" s="781" t="s">
        <v>2015</v>
      </c>
      <c r="G18" s="377"/>
      <c r="H18" s="378"/>
      <c r="I18" s="377" t="str">
        <f t="shared" si="1"/>
        <v/>
      </c>
      <c r="J18" s="400"/>
      <c r="K18" s="399"/>
      <c r="L18" s="794"/>
    </row>
    <row r="19" spans="1:12" x14ac:dyDescent="0.2">
      <c r="A19" s="74" t="s">
        <v>270</v>
      </c>
      <c r="B19" s="767" t="str">
        <f t="shared" si="0"/>
        <v>!</v>
      </c>
      <c r="C19" s="780"/>
      <c r="D19" s="780"/>
      <c r="E19" s="458" t="s">
        <v>1952</v>
      </c>
      <c r="F19" s="781" t="s">
        <v>2016</v>
      </c>
      <c r="G19" s="377"/>
      <c r="H19" s="378"/>
      <c r="I19" s="377" t="str">
        <f t="shared" si="1"/>
        <v/>
      </c>
      <c r="J19" s="400"/>
      <c r="K19" s="399"/>
      <c r="L19" s="794"/>
    </row>
    <row r="20" spans="1:12" ht="18" x14ac:dyDescent="0.2">
      <c r="A20" s="74" t="s">
        <v>270</v>
      </c>
      <c r="B20" s="767" t="str">
        <f t="shared" si="0"/>
        <v>!</v>
      </c>
      <c r="C20" s="780"/>
      <c r="D20" s="780"/>
      <c r="E20" s="458" t="s">
        <v>1953</v>
      </c>
      <c r="F20" s="781" t="s">
        <v>2017</v>
      </c>
      <c r="G20" s="377"/>
      <c r="H20" s="378"/>
      <c r="I20" s="377" t="str">
        <f t="shared" si="1"/>
        <v/>
      </c>
      <c r="J20" s="400"/>
      <c r="K20" s="399"/>
      <c r="L20" s="794"/>
    </row>
    <row r="21" spans="1:12" ht="18" x14ac:dyDescent="0.2">
      <c r="A21" s="74" t="s">
        <v>270</v>
      </c>
      <c r="B21" s="767" t="str">
        <f t="shared" si="0"/>
        <v>!</v>
      </c>
      <c r="C21" s="780"/>
      <c r="D21" s="780"/>
      <c r="E21" s="459" t="s">
        <v>1954</v>
      </c>
      <c r="F21" s="782" t="s">
        <v>2018</v>
      </c>
      <c r="G21" s="377"/>
      <c r="H21" s="378"/>
      <c r="I21" s="377" t="str">
        <f t="shared" si="1"/>
        <v/>
      </c>
      <c r="J21" s="400"/>
      <c r="K21" s="399"/>
      <c r="L21" s="795"/>
    </row>
    <row r="22" spans="1:12" ht="27" x14ac:dyDescent="0.2">
      <c r="A22" s="74" t="s">
        <v>270</v>
      </c>
      <c r="B22" s="767" t="str">
        <f t="shared" si="0"/>
        <v>!</v>
      </c>
      <c r="C22" s="780"/>
      <c r="D22" s="780"/>
      <c r="E22" s="459" t="s">
        <v>1955</v>
      </c>
      <c r="F22" s="782" t="s">
        <v>2019</v>
      </c>
      <c r="G22" s="377"/>
      <c r="H22" s="378"/>
      <c r="I22" s="377" t="str">
        <f t="shared" si="1"/>
        <v/>
      </c>
      <c r="J22" s="400"/>
      <c r="K22" s="399"/>
      <c r="L22" s="795"/>
    </row>
    <row r="23" spans="1:12" ht="18" x14ac:dyDescent="0.2">
      <c r="A23" s="74" t="s">
        <v>270</v>
      </c>
      <c r="B23" s="767" t="str">
        <f t="shared" si="0"/>
        <v>!</v>
      </c>
      <c r="C23" s="780"/>
      <c r="D23" s="780"/>
      <c r="E23" s="459" t="s">
        <v>2933</v>
      </c>
      <c r="F23" s="782" t="s">
        <v>2020</v>
      </c>
      <c r="G23" s="377"/>
      <c r="H23" s="378"/>
      <c r="I23" s="377" t="str">
        <f t="shared" si="1"/>
        <v/>
      </c>
      <c r="J23" s="400"/>
      <c r="K23" s="399"/>
      <c r="L23" s="795"/>
    </row>
    <row r="24" spans="1:12" x14ac:dyDescent="0.2">
      <c r="A24" s="74" t="s">
        <v>4901</v>
      </c>
      <c r="B24" s="767" t="str">
        <f t="shared" si="0"/>
        <v>◄►</v>
      </c>
      <c r="C24" s="783"/>
      <c r="D24" s="783"/>
      <c r="E24" s="393" t="s">
        <v>2534</v>
      </c>
      <c r="F24" s="784" t="s">
        <v>2535</v>
      </c>
      <c r="G24" s="394" t="s">
        <v>2536</v>
      </c>
      <c r="H24" s="395"/>
      <c r="I24" s="394" t="str">
        <f t="shared" si="1"/>
        <v>AQ_CPROFP_NumEmploi</v>
      </c>
      <c r="J24" s="394"/>
      <c r="K24" s="394"/>
      <c r="L24" s="796"/>
    </row>
    <row r="25" spans="1:12" x14ac:dyDescent="0.2">
      <c r="A25" s="71" t="s">
        <v>454</v>
      </c>
      <c r="B25" s="767"/>
      <c r="C25" s="777" t="str">
        <f>IF(OR(C26="x",C27="x",C28="x",C29="x",C30="x",C31="x",C32="x",C33="x",C34="x",C35="x",C36="x",C37="x",C38="x",C39="x"),"x","")</f>
        <v/>
      </c>
      <c r="D25" s="777" t="str">
        <f>IF(OR(D26="x",D27="x",D28="x",D29="x",D30="x",D31="x",D32="x",D33="x",D34="x",D35="x",D36="x",D37="x",D38="x",D39="x"),"x","")</f>
        <v/>
      </c>
      <c r="E25" s="396" t="s">
        <v>1956</v>
      </c>
      <c r="F25" s="785" t="s">
        <v>4638</v>
      </c>
      <c r="G25" s="377" t="s">
        <v>4851</v>
      </c>
      <c r="H25" s="378"/>
      <c r="I25" s="377" t="str">
        <f t="shared" si="1"/>
        <v>AQ_CPROFP_PeriodDe ; AQ_CPROFP_PeriodA</v>
      </c>
      <c r="J25" s="377" t="s">
        <v>1957</v>
      </c>
      <c r="K25" s="384">
        <v>7</v>
      </c>
      <c r="L25" s="797">
        <v>6</v>
      </c>
    </row>
    <row r="26" spans="1:12" x14ac:dyDescent="0.2">
      <c r="A26" s="71" t="s">
        <v>454</v>
      </c>
      <c r="B26" s="767" t="str">
        <f t="shared" ref="B26:B44" si="2">IF(ISERROR(LOOKUP(A26,TABLE,SIGNE)),"",(LOOKUP(A26,TABLE,SIGNE)))</f>
        <v>►</v>
      </c>
      <c r="C26" s="773"/>
      <c r="D26" s="773"/>
      <c r="E26" s="397" t="s">
        <v>1958</v>
      </c>
      <c r="F26" s="786" t="s">
        <v>4639</v>
      </c>
      <c r="G26" s="377" t="s">
        <v>1959</v>
      </c>
      <c r="H26" s="378"/>
      <c r="I26" s="377" t="str">
        <f t="shared" si="1"/>
        <v>AQ_CPROFP_Departement</v>
      </c>
      <c r="J26" s="377" t="s">
        <v>1957</v>
      </c>
      <c r="K26" s="384">
        <v>8</v>
      </c>
      <c r="L26" s="798">
        <v>7</v>
      </c>
    </row>
    <row r="27" spans="1:12" x14ac:dyDescent="0.2">
      <c r="A27" s="71" t="s">
        <v>454</v>
      </c>
      <c r="B27" s="767" t="str">
        <f t="shared" si="2"/>
        <v>►</v>
      </c>
      <c r="C27" s="773"/>
      <c r="D27" s="773"/>
      <c r="E27" s="397" t="s">
        <v>1960</v>
      </c>
      <c r="F27" s="786" t="s">
        <v>4640</v>
      </c>
      <c r="G27" s="377" t="s">
        <v>1961</v>
      </c>
      <c r="H27" s="378"/>
      <c r="I27" s="377" t="str">
        <f t="shared" si="1"/>
        <v>AQ_CPROFP_Profession</v>
      </c>
      <c r="J27" s="377" t="s">
        <v>1957</v>
      </c>
      <c r="K27" s="384">
        <v>9</v>
      </c>
      <c r="L27" s="798">
        <v>8</v>
      </c>
    </row>
    <row r="28" spans="1:12" x14ac:dyDescent="0.2">
      <c r="A28" s="71" t="s">
        <v>454</v>
      </c>
      <c r="B28" s="767" t="str">
        <f t="shared" si="2"/>
        <v>►</v>
      </c>
      <c r="C28" s="773"/>
      <c r="D28" s="773"/>
      <c r="E28" s="397" t="s">
        <v>1962</v>
      </c>
      <c r="F28" s="786" t="s">
        <v>4641</v>
      </c>
      <c r="G28" s="377" t="s">
        <v>1963</v>
      </c>
      <c r="H28" s="378"/>
      <c r="I28" s="377" t="str">
        <f t="shared" si="1"/>
        <v>AQ_CPROFP_Secteur</v>
      </c>
      <c r="J28" s="377" t="s">
        <v>1957</v>
      </c>
      <c r="K28" s="384">
        <v>10</v>
      </c>
      <c r="L28" s="798">
        <v>9</v>
      </c>
    </row>
    <row r="29" spans="1:12" x14ac:dyDescent="0.2">
      <c r="A29" s="71" t="s">
        <v>454</v>
      </c>
      <c r="B29" s="767" t="str">
        <f t="shared" si="2"/>
        <v>►</v>
      </c>
      <c r="C29" s="787"/>
      <c r="D29" s="787"/>
      <c r="E29" s="397" t="s">
        <v>1964</v>
      </c>
      <c r="F29" s="786" t="s">
        <v>4642</v>
      </c>
      <c r="G29" s="377"/>
      <c r="H29" s="378"/>
      <c r="I29" s="377" t="str">
        <f t="shared" si="1"/>
        <v/>
      </c>
      <c r="J29" s="377"/>
      <c r="K29" s="384">
        <v>11</v>
      </c>
      <c r="L29" s="798">
        <v>10</v>
      </c>
    </row>
    <row r="30" spans="1:12" x14ac:dyDescent="0.2">
      <c r="A30" s="71" t="s">
        <v>14</v>
      </c>
      <c r="B30" s="767" t="str">
        <f t="shared" si="2"/>
        <v>·</v>
      </c>
      <c r="C30" s="777" t="str">
        <f>IF($C$29="x","+","")</f>
        <v/>
      </c>
      <c r="D30" s="777" t="str">
        <f>IF($D$29="x","+","")</f>
        <v/>
      </c>
      <c r="E30" s="398" t="s">
        <v>1965</v>
      </c>
      <c r="F30" s="788" t="s">
        <v>4643</v>
      </c>
      <c r="G30" s="377" t="s">
        <v>1966</v>
      </c>
      <c r="H30" s="378"/>
      <c r="I30" s="377" t="str">
        <f t="shared" si="1"/>
        <v>AQ_CPROFP_Statut1</v>
      </c>
      <c r="J30" s="377" t="s">
        <v>1957</v>
      </c>
      <c r="K30" s="399" t="s">
        <v>2468</v>
      </c>
      <c r="L30" s="799">
        <v>10</v>
      </c>
    </row>
    <row r="31" spans="1:12" x14ac:dyDescent="0.2">
      <c r="A31" s="71" t="s">
        <v>14</v>
      </c>
      <c r="B31" s="767" t="str">
        <f t="shared" si="2"/>
        <v>·</v>
      </c>
      <c r="C31" s="777" t="str">
        <f>IF($C$29="x","+","")</f>
        <v/>
      </c>
      <c r="D31" s="777" t="str">
        <f>IF($D$29="x","+","")</f>
        <v/>
      </c>
      <c r="E31" s="398" t="s">
        <v>1967</v>
      </c>
      <c r="F31" s="788" t="s">
        <v>4644</v>
      </c>
      <c r="G31" s="377" t="s">
        <v>1968</v>
      </c>
      <c r="H31" s="378"/>
      <c r="I31" s="377" t="str">
        <f t="shared" si="1"/>
        <v>AQ_CPROFP_Statut2</v>
      </c>
      <c r="J31" s="377" t="s">
        <v>1957</v>
      </c>
      <c r="K31" s="399" t="s">
        <v>2521</v>
      </c>
      <c r="L31" s="799">
        <v>10</v>
      </c>
    </row>
    <row r="32" spans="1:12" x14ac:dyDescent="0.2">
      <c r="A32" s="71" t="s">
        <v>14</v>
      </c>
      <c r="B32" s="767" t="str">
        <f t="shared" si="2"/>
        <v>·</v>
      </c>
      <c r="C32" s="777" t="str">
        <f>IF($C$29="x","+","")</f>
        <v/>
      </c>
      <c r="D32" s="777" t="str">
        <f>IF($D$29="x","+","")</f>
        <v/>
      </c>
      <c r="E32" s="398" t="s">
        <v>3083</v>
      </c>
      <c r="F32" s="788" t="s">
        <v>4645</v>
      </c>
      <c r="G32" s="377" t="s">
        <v>1969</v>
      </c>
      <c r="H32" s="378"/>
      <c r="I32" s="377" t="str">
        <f t="shared" si="1"/>
        <v>AQ_CPROFP_Statut3</v>
      </c>
      <c r="J32" s="377" t="s">
        <v>1957</v>
      </c>
      <c r="K32" s="399" t="s">
        <v>2537</v>
      </c>
      <c r="L32" s="799">
        <v>10</v>
      </c>
    </row>
    <row r="33" spans="1:12" x14ac:dyDescent="0.2">
      <c r="A33" s="71" t="s">
        <v>454</v>
      </c>
      <c r="B33" s="767" t="str">
        <f t="shared" si="2"/>
        <v>►</v>
      </c>
      <c r="C33" s="787"/>
      <c r="D33" s="787"/>
      <c r="E33" s="397" t="s">
        <v>1970</v>
      </c>
      <c r="F33" s="786" t="s">
        <v>4646</v>
      </c>
      <c r="G33" s="377"/>
      <c r="H33" s="378"/>
      <c r="I33" s="377" t="str">
        <f t="shared" si="1"/>
        <v/>
      </c>
      <c r="J33" s="377"/>
      <c r="K33" s="384">
        <v>12</v>
      </c>
      <c r="L33" s="798">
        <v>11</v>
      </c>
    </row>
    <row r="34" spans="1:12" x14ac:dyDescent="0.2">
      <c r="A34" s="71" t="s">
        <v>14</v>
      </c>
      <c r="B34" s="767" t="str">
        <f t="shared" si="2"/>
        <v>·</v>
      </c>
      <c r="C34" s="777" t="str">
        <f>IF($C$33="x","+","")</f>
        <v/>
      </c>
      <c r="D34" s="777" t="str">
        <f>IF($D$33="x","+","")</f>
        <v/>
      </c>
      <c r="E34" s="398" t="s">
        <v>1971</v>
      </c>
      <c r="F34" s="788" t="s">
        <v>4647</v>
      </c>
      <c r="G34" s="377" t="s">
        <v>2047</v>
      </c>
      <c r="H34" s="378"/>
      <c r="I34" s="377" t="str">
        <f t="shared" si="1"/>
        <v>AQ_CPROFP_TypContrat1</v>
      </c>
      <c r="J34" s="377" t="s">
        <v>1957</v>
      </c>
      <c r="K34" s="399" t="s">
        <v>2469</v>
      </c>
      <c r="L34" s="799">
        <v>11</v>
      </c>
    </row>
    <row r="35" spans="1:12" x14ac:dyDescent="0.2">
      <c r="A35" s="71" t="s">
        <v>14</v>
      </c>
      <c r="B35" s="767" t="str">
        <f t="shared" si="2"/>
        <v>·</v>
      </c>
      <c r="C35" s="777" t="str">
        <f>IF($C$33="x","+","")</f>
        <v/>
      </c>
      <c r="D35" s="777" t="str">
        <f>IF($D$33="x","+","")</f>
        <v/>
      </c>
      <c r="E35" s="398" t="s">
        <v>1972</v>
      </c>
      <c r="F35" s="788" t="s">
        <v>4648</v>
      </c>
      <c r="G35" s="377" t="s">
        <v>2048</v>
      </c>
      <c r="H35" s="378"/>
      <c r="I35" s="377" t="str">
        <f t="shared" si="1"/>
        <v>AQ_CPROFP_TypContrat2</v>
      </c>
      <c r="J35" s="377" t="s">
        <v>1957</v>
      </c>
      <c r="K35" s="399" t="s">
        <v>2470</v>
      </c>
      <c r="L35" s="799">
        <v>11</v>
      </c>
    </row>
    <row r="36" spans="1:12" x14ac:dyDescent="0.2">
      <c r="A36" s="71" t="s">
        <v>14</v>
      </c>
      <c r="B36" s="767" t="str">
        <f t="shared" si="2"/>
        <v>·</v>
      </c>
      <c r="C36" s="777" t="str">
        <f>IF($C$33="x","+","")</f>
        <v/>
      </c>
      <c r="D36" s="777" t="str">
        <f>IF($D$33="x","+","")</f>
        <v/>
      </c>
      <c r="E36" s="398" t="s">
        <v>1973</v>
      </c>
      <c r="F36" s="788" t="s">
        <v>4649</v>
      </c>
      <c r="G36" s="377" t="s">
        <v>2049</v>
      </c>
      <c r="H36" s="378"/>
      <c r="I36" s="377" t="str">
        <f t="shared" si="1"/>
        <v>AQ_CPROFP_TypContrat3 ; AQ_CPROFP_TypContratPs</v>
      </c>
      <c r="J36" s="377" t="s">
        <v>1957</v>
      </c>
      <c r="K36" s="399" t="s">
        <v>2471</v>
      </c>
      <c r="L36" s="799">
        <v>11</v>
      </c>
    </row>
    <row r="37" spans="1:12" x14ac:dyDescent="0.2">
      <c r="A37" s="71" t="s">
        <v>454</v>
      </c>
      <c r="B37" s="767" t="str">
        <f t="shared" si="2"/>
        <v>►</v>
      </c>
      <c r="C37" s="787"/>
      <c r="D37" s="787"/>
      <c r="E37" s="397" t="s">
        <v>1974</v>
      </c>
      <c r="F37" s="786" t="s">
        <v>4650</v>
      </c>
      <c r="G37" s="377"/>
      <c r="H37" s="378"/>
      <c r="I37" s="377" t="str">
        <f t="shared" si="1"/>
        <v/>
      </c>
      <c r="J37" s="400"/>
      <c r="K37" s="384">
        <v>13</v>
      </c>
      <c r="L37" s="798">
        <v>12</v>
      </c>
    </row>
    <row r="38" spans="1:12" x14ac:dyDescent="0.2">
      <c r="A38" s="71" t="s">
        <v>14</v>
      </c>
      <c r="B38" s="767" t="str">
        <f t="shared" si="2"/>
        <v>·</v>
      </c>
      <c r="C38" s="777" t="str">
        <f>IF($C$37="x","+","")</f>
        <v/>
      </c>
      <c r="D38" s="777" t="str">
        <f>IF($D$37="x","+","")</f>
        <v/>
      </c>
      <c r="E38" s="398" t="s">
        <v>1975</v>
      </c>
      <c r="F38" s="788" t="s">
        <v>4651</v>
      </c>
      <c r="G38" s="377" t="s">
        <v>1976</v>
      </c>
      <c r="H38" s="378"/>
      <c r="I38" s="377" t="str">
        <f t="shared" si="1"/>
        <v>AQ_CPROFP_TypTpsTrav1</v>
      </c>
      <c r="J38" s="377" t="s">
        <v>1957</v>
      </c>
      <c r="K38" s="399" t="s">
        <v>2538</v>
      </c>
      <c r="L38" s="799">
        <v>12</v>
      </c>
    </row>
    <row r="39" spans="1:12" x14ac:dyDescent="0.2">
      <c r="A39" s="71" t="s">
        <v>14</v>
      </c>
      <c r="B39" s="767" t="str">
        <f t="shared" si="2"/>
        <v>·</v>
      </c>
      <c r="C39" s="777" t="str">
        <f>IF($C$37="x","+","")</f>
        <v/>
      </c>
      <c r="D39" s="777" t="str">
        <f>IF($D$37="x","+","")</f>
        <v/>
      </c>
      <c r="E39" s="398" t="s">
        <v>837</v>
      </c>
      <c r="F39" s="788" t="s">
        <v>4652</v>
      </c>
      <c r="G39" s="377" t="s">
        <v>1977</v>
      </c>
      <c r="H39" s="378"/>
      <c r="I39" s="377" t="str">
        <f t="shared" si="1"/>
        <v>AQ_CPROFP_TypTpsTrav2</v>
      </c>
      <c r="J39" s="377" t="s">
        <v>1957</v>
      </c>
      <c r="K39" s="399" t="s">
        <v>2539</v>
      </c>
      <c r="L39" s="799">
        <v>12</v>
      </c>
    </row>
    <row r="40" spans="1:12" ht="22.5" x14ac:dyDescent="0.2">
      <c r="A40" s="71" t="s">
        <v>454</v>
      </c>
      <c r="B40" s="767" t="str">
        <f t="shared" si="2"/>
        <v>►</v>
      </c>
      <c r="C40" s="787"/>
      <c r="D40" s="787"/>
      <c r="E40" s="383" t="s">
        <v>4653</v>
      </c>
      <c r="F40" s="774" t="s">
        <v>4654</v>
      </c>
      <c r="G40" s="377"/>
      <c r="H40" s="378"/>
      <c r="I40" s="377" t="str">
        <f t="shared" si="1"/>
        <v/>
      </c>
      <c r="J40" s="400"/>
      <c r="K40" s="384">
        <v>14</v>
      </c>
      <c r="L40" s="775">
        <v>13</v>
      </c>
    </row>
    <row r="41" spans="1:12" x14ac:dyDescent="0.2">
      <c r="A41" s="71" t="s">
        <v>17</v>
      </c>
      <c r="B41" s="767" t="str">
        <f t="shared" si="2"/>
        <v>&gt;</v>
      </c>
      <c r="C41" s="777" t="str">
        <f>IF($C$40="x","+","")</f>
        <v/>
      </c>
      <c r="D41" s="777" t="str">
        <f>IF($D$40="x","+","")</f>
        <v/>
      </c>
      <c r="E41" s="401" t="s">
        <v>1956</v>
      </c>
      <c r="F41" s="789" t="s">
        <v>2544</v>
      </c>
      <c r="G41" s="377" t="s">
        <v>2050</v>
      </c>
      <c r="H41" s="378"/>
      <c r="I41" s="377" t="str">
        <f t="shared" si="1"/>
        <v>AQ_CPROFP_InterupDe ; AQ_CPROFP_InterupA</v>
      </c>
      <c r="J41" s="377" t="s">
        <v>1957</v>
      </c>
      <c r="K41" s="399" t="s">
        <v>2540</v>
      </c>
      <c r="L41" s="800">
        <v>13</v>
      </c>
    </row>
    <row r="42" spans="1:12" x14ac:dyDescent="0.2">
      <c r="A42" s="75" t="s">
        <v>17</v>
      </c>
      <c r="B42" s="767" t="str">
        <f t="shared" si="2"/>
        <v>&gt;</v>
      </c>
      <c r="C42" s="777" t="str">
        <f>IF($C$40="x","+","")</f>
        <v/>
      </c>
      <c r="D42" s="777" t="str">
        <f>IF($D$40="x","+","")</f>
        <v/>
      </c>
      <c r="E42" s="402" t="s">
        <v>3935</v>
      </c>
      <c r="F42" s="790" t="s">
        <v>4670</v>
      </c>
      <c r="G42" s="377" t="s">
        <v>1978</v>
      </c>
      <c r="H42" s="378"/>
      <c r="I42" s="377" t="str">
        <f t="shared" si="1"/>
        <v>AQ_CPROFP_InterupMotif1</v>
      </c>
      <c r="J42" s="377" t="s">
        <v>1957</v>
      </c>
      <c r="K42" s="399" t="s">
        <v>2541</v>
      </c>
      <c r="L42" s="403">
        <v>13</v>
      </c>
    </row>
    <row r="43" spans="1:12" x14ac:dyDescent="0.2">
      <c r="A43" s="75" t="s">
        <v>17</v>
      </c>
      <c r="B43" s="767" t="str">
        <f t="shared" si="2"/>
        <v>&gt;</v>
      </c>
      <c r="C43" s="777" t="str">
        <f>IF($C$40="x","+","")</f>
        <v/>
      </c>
      <c r="D43" s="777" t="str">
        <f>IF($D$40="x","+","")</f>
        <v/>
      </c>
      <c r="E43" s="402" t="s">
        <v>2919</v>
      </c>
      <c r="F43" s="790" t="s">
        <v>4671</v>
      </c>
      <c r="G43" s="377" t="s">
        <v>1979</v>
      </c>
      <c r="H43" s="378"/>
      <c r="I43" s="377" t="str">
        <f t="shared" si="1"/>
        <v>AQ_CPROFP_InterupMotif2</v>
      </c>
      <c r="J43" s="377" t="s">
        <v>1957</v>
      </c>
      <c r="K43" s="399" t="s">
        <v>2542</v>
      </c>
      <c r="L43" s="403">
        <v>13</v>
      </c>
    </row>
    <row r="44" spans="1:12" x14ac:dyDescent="0.2">
      <c r="A44" s="75" t="s">
        <v>17</v>
      </c>
      <c r="B44" s="767" t="str">
        <f t="shared" si="2"/>
        <v>&gt;</v>
      </c>
      <c r="C44" s="777" t="str">
        <f>IF($C$40="x","+","")</f>
        <v/>
      </c>
      <c r="D44" s="777" t="str">
        <f>IF($D$40="x","+","")</f>
        <v/>
      </c>
      <c r="E44" s="402" t="s">
        <v>2920</v>
      </c>
      <c r="F44" s="790" t="s">
        <v>4672</v>
      </c>
      <c r="G44" s="377" t="s">
        <v>2051</v>
      </c>
      <c r="H44" s="378"/>
      <c r="I44" s="377" t="str">
        <f t="shared" si="1"/>
        <v>AQ_CPROFP_InterupMotif3 ; AQ_CPROFP_InterupMotifPs</v>
      </c>
      <c r="J44" s="377" t="s">
        <v>1957</v>
      </c>
      <c r="K44" s="399" t="s">
        <v>2543</v>
      </c>
      <c r="L44" s="403">
        <v>13</v>
      </c>
    </row>
    <row r="45" spans="1:12" s="801" customFormat="1" ht="33.75" x14ac:dyDescent="0.2">
      <c r="A45" s="75" t="s">
        <v>454</v>
      </c>
      <c r="B45" s="767" t="str">
        <f>IF(ISERROR(LOOKUP(A45,TABLE,SIGNE)),"",(LOOKUP(A45,TABLE,SIGNE)))</f>
        <v>►</v>
      </c>
      <c r="C45" s="787"/>
      <c r="D45" s="787"/>
      <c r="E45" s="404" t="s">
        <v>5534</v>
      </c>
      <c r="F45" s="404" t="s">
        <v>5535</v>
      </c>
      <c r="G45" s="377" t="s">
        <v>4676</v>
      </c>
      <c r="H45" s="405"/>
      <c r="I45" s="377" t="str">
        <f t="shared" si="1"/>
        <v>SICORE_CPROFP_CODAGE_NAF2 ; SICORE_CPROFP_NAF2 ; SICORE_CPROFP_NAF5 ; SICORE_CPROFP_CODAGE_PCS ; SICORE_CPROFP_CC_RES ; SICORE_CPROFP_PCS_RES</v>
      </c>
      <c r="J45" s="377" t="s">
        <v>1957</v>
      </c>
      <c r="K45" s="448"/>
      <c r="L45" s="282" t="s">
        <v>4908</v>
      </c>
    </row>
    <row r="46" spans="1:12" s="99" customFormat="1" ht="45" hidden="1" x14ac:dyDescent="0.2">
      <c r="A46" s="75" t="s">
        <v>454</v>
      </c>
      <c r="B46" s="413" t="str">
        <f>IF(ISERROR(LOOKUP(A46,TABLE,SIGNE)),"",(LOOKUP(A46,TABLE,SIGNE)))</f>
        <v>►</v>
      </c>
      <c r="C46" s="483" t="s">
        <v>4896</v>
      </c>
      <c r="D46" s="483" t="s">
        <v>4896</v>
      </c>
      <c r="E46" s="406" t="s">
        <v>4673</v>
      </c>
      <c r="F46" s="407"/>
      <c r="G46" s="408" t="s">
        <v>4820</v>
      </c>
      <c r="H46" s="408"/>
      <c r="I46" s="408" t="str">
        <f t="shared" si="1"/>
        <v>SICORE_CPROFP_CODAGE_NAF2 ; SICORE_CPROFP_NAF2 ; SICORE_CPROFP_F_NAF2 ; SICORE_CPROFP_NAF5 ; SICORE_CPROFP_F_NAF5 ; SICORE_CPROFP_CODAGE_PCS ; SICORE_CPROFP_CODE_RES ; SICORE_CPROFP_CC_RES ; SICORE_CPROFP_PCS_RES ; SICORE_CPROFP_LIB_RES ; SICORE_CPROFP_V_ANN</v>
      </c>
      <c r="J46" s="449"/>
      <c r="K46" s="448"/>
      <c r="L46" s="409" t="s">
        <v>3124</v>
      </c>
    </row>
  </sheetData>
  <sheetProtection algorithmName="SHA-512" hashValue="hCr3OTnjxUhnJRXfw7Nwi1q43gOhTVhZnYIrpE+2/bUoOLRDK2cDBvbq2Jas3kGOZzGze9np7+3WrKnueFa4Ww==" saltValue="glHOyV6ojxIb5iD+zdRYNg==" spinCount="100000" sheet="1" objects="1" scenarios="1"/>
  <autoFilter ref="C1:D46" xr:uid="{83C76E3C-B507-4197-AEBB-1ABE719AF2EE}">
    <filterColumn colId="0">
      <filters blank="1">
        <filter val="ATTENTION"/>
        <filter val="Insérer x _x000a_pour la sélection"/>
      </filters>
    </filterColumn>
  </autoFilter>
  <customSheetViews>
    <customSheetView guid="{38B3E0C0-855E-49D6-92F3-F8F1CE1CB428}" showGridLines="0" showAutoFilter="1" hiddenRows="1" hiddenColumns="1" topLeftCell="B1">
      <selection activeCell="D12" sqref="D12"/>
      <pageMargins left="0" right="0" top="0.19685039370078741" bottom="0.19685039370078741" header="0.11811023622047245" footer="0.11811023622047245"/>
      <printOptions horizontalCentered="1"/>
      <pageSetup paperSize="9" orientation="portrait" horizontalDpi="1200" verticalDpi="1200" r:id="rId1"/>
      <headerFooter>
        <oddFooter>&amp;C&amp;"Calibri,Normal"&amp;8&amp;P/&amp;N</oddFooter>
      </headerFooter>
      <autoFilter ref="A2:L43" xr:uid="{CFADC5C6-3687-48FD-B4F5-A9EE312E3A84}"/>
    </customSheetView>
    <customSheetView guid="{737FC693-4FA4-4854-84FF-4FD2E557CBD5}" showGridLines="0" showAutoFilter="1" hiddenRows="1">
      <selection activeCell="F13" sqref="F13"/>
      <pageMargins left="0" right="0" top="0.19685039370078741" bottom="0.19685039370078741" header="0.11811023622047245" footer="0.11811023622047245"/>
      <printOptions horizontalCentered="1"/>
      <pageSetup paperSize="9" orientation="portrait" horizontalDpi="1200" verticalDpi="1200" r:id="rId2"/>
      <headerFooter>
        <oddFooter>&amp;C&amp;"Calibri,Normal"&amp;8&amp;P/&amp;N</oddFooter>
      </headerFooter>
      <autoFilter ref="A2:L43" xr:uid="{04175DCC-1C1F-40B1-92CC-74A89192FFB9}"/>
    </customSheetView>
  </customSheetViews>
  <conditionalFormatting sqref="D1 C47:D1048576">
    <cfRule type="containsText" dxfId="601" priority="31" operator="containsText" text="x">
      <formula>NOT(ISERROR(SEARCH("x",C1)))</formula>
    </cfRule>
  </conditionalFormatting>
  <conditionalFormatting sqref="C1 D4:D16 C25:D44 C3:C16">
    <cfRule type="containsText" dxfId="600" priority="23" operator="containsText" text="x">
      <formula>NOT(ISERROR(SEARCH("x",C1)))</formula>
    </cfRule>
  </conditionalFormatting>
  <conditionalFormatting sqref="G8:I5000">
    <cfRule type="expression" dxfId="599" priority="19">
      <formula>AND($G8&lt;&gt;"",$I8="")</formula>
    </cfRule>
  </conditionalFormatting>
  <conditionalFormatting sqref="J8 G9:J23 G25:J45 G24:I24">
    <cfRule type="expression" dxfId="598" priority="253">
      <formula>AND($D8&lt;&gt;"",$G8="")</formula>
    </cfRule>
  </conditionalFormatting>
  <conditionalFormatting sqref="G45:I46">
    <cfRule type="expression" dxfId="597" priority="255">
      <formula>AND($D45&lt;&gt;"",$G45="")</formula>
    </cfRule>
  </conditionalFormatting>
  <conditionalFormatting sqref="G8:G5000">
    <cfRule type="expression" dxfId="596" priority="256">
      <formula>AND($C8&lt;&gt;"",$G8="")</formula>
    </cfRule>
  </conditionalFormatting>
  <conditionalFormatting sqref="C45:D45">
    <cfRule type="containsText" dxfId="595" priority="17" operator="containsText" text="x">
      <formula>NOT(ISERROR(SEARCH("x",C45)))</formula>
    </cfRule>
  </conditionalFormatting>
  <conditionalFormatting sqref="I46">
    <cfRule type="expression" dxfId="594" priority="15">
      <formula>AND($D46&lt;&gt;"",$G46="")</formula>
    </cfRule>
  </conditionalFormatting>
  <conditionalFormatting sqref="D3">
    <cfRule type="containsText" dxfId="593" priority="12" operator="containsText" text="x">
      <formula>NOT(ISERROR(SEARCH("x",D3)))</formula>
    </cfRule>
  </conditionalFormatting>
  <conditionalFormatting sqref="C46:D46">
    <cfRule type="containsText" dxfId="592" priority="10" operator="containsText" text="x">
      <formula>NOT(ISERROR(SEARCH("x",C46)))</formula>
    </cfRule>
  </conditionalFormatting>
  <conditionalFormatting sqref="J24:K24">
    <cfRule type="expression" dxfId="591" priority="7">
      <formula>AND($G24&lt;&gt;"",$I24="")</formula>
    </cfRule>
  </conditionalFormatting>
  <conditionalFormatting sqref="J24:K24">
    <cfRule type="expression" dxfId="590" priority="8">
      <formula>AND($D24&lt;&gt;"",$G24="")</formula>
    </cfRule>
  </conditionalFormatting>
  <conditionalFormatting sqref="C2:D2">
    <cfRule type="cellIs" dxfId="589" priority="1" operator="equal">
      <formula>"x"</formula>
    </cfRule>
    <cfRule type="cellIs" dxfId="588" priority="2" operator="equal">
      <formula>"z"</formula>
    </cfRule>
    <cfRule type="cellIs" dxfId="587" priority="3" operator="equal">
      <formula>"masquer"</formula>
    </cfRule>
  </conditionalFormatting>
  <dataValidations count="1">
    <dataValidation type="list" allowBlank="1" showInputMessage="1" showErrorMessage="1" sqref="A1:A46" xr:uid="{00000000-0002-0000-0800-000000000000}">
      <formula1>ABREVIATION</formula1>
    </dataValidation>
  </dataValidations>
  <printOptions horizontalCentered="1"/>
  <pageMargins left="0" right="0" top="0.19685039370078741" bottom="0.19685039370078741" header="0.11811023622047245" footer="0.11811023622047245"/>
  <pageSetup paperSize="9" orientation="portrait" horizontalDpi="1200" verticalDpi="1200" r:id="rId3"/>
  <headerFooter>
    <oddFooter>&amp;C&amp;"Calibri,Normal"&amp;8&amp;P/&amp;N</oddFooter>
  </headerFooter>
  <extLst>
    <ext xmlns:x14="http://schemas.microsoft.com/office/spreadsheetml/2009/9/main" uri="{78C0D931-6437-407d-A8EE-F0AAD7539E65}">
      <x14:conditionalFormattings>
        <x14:conditionalFormatting xmlns:xm="http://schemas.microsoft.com/office/excel/2006/main">
          <x14:cfRule type="containsText" priority="30" operator="containsText" id="{71A223E5-AFDC-4604-A76A-DE66F444C4EB}">
            <xm:f>NOT(ISERROR(SEARCH("+",C1)))</xm:f>
            <xm:f>"+"</xm:f>
            <x14:dxf>
              <fill>
                <patternFill patternType="lightUp">
                  <fgColor theme="9" tint="-0.24994659260841701"/>
                </patternFill>
              </fill>
            </x14:dxf>
          </x14:cfRule>
          <xm:sqref>D1 C47:D1048576</xm:sqref>
        </x14:conditionalFormatting>
        <x14:conditionalFormatting xmlns:xm="http://schemas.microsoft.com/office/excel/2006/main">
          <x14:cfRule type="containsText" priority="22" operator="containsText" id="{3A556C88-22FE-4008-9969-B5DA0D38A8C4}">
            <xm:f>NOT(ISERROR(SEARCH("+",C1)))</xm:f>
            <xm:f>"+"</xm:f>
            <x14:dxf>
              <fill>
                <patternFill patternType="lightUp">
                  <fgColor theme="9" tint="-0.24994659260841701"/>
                </patternFill>
              </fill>
            </x14:dxf>
          </x14:cfRule>
          <xm:sqref>C1 D4:D16 C25:D44 C3:C16</xm:sqref>
        </x14:conditionalFormatting>
        <x14:conditionalFormatting xmlns:xm="http://schemas.microsoft.com/office/excel/2006/main">
          <x14:cfRule type="containsText" priority="16" operator="containsText" id="{48D888AF-602A-460A-B64F-FCE660874F3C}">
            <xm:f>NOT(ISERROR(SEARCH("+",C45)))</xm:f>
            <xm:f>"+"</xm:f>
            <x14:dxf>
              <fill>
                <patternFill patternType="lightUp">
                  <fgColor theme="9" tint="-0.24994659260841701"/>
                </patternFill>
              </fill>
            </x14:dxf>
          </x14:cfRule>
          <xm:sqref>C45:D45</xm:sqref>
        </x14:conditionalFormatting>
        <x14:conditionalFormatting xmlns:xm="http://schemas.microsoft.com/office/excel/2006/main">
          <x14:cfRule type="containsText" priority="11" operator="containsText" id="{85311758-0D61-424C-8DE8-821C4113A0C6}">
            <xm:f>NOT(ISERROR(SEARCH("+",D3)))</xm:f>
            <xm:f>"+"</xm:f>
            <x14:dxf>
              <fill>
                <patternFill patternType="lightUp">
                  <fgColor theme="9" tint="-0.24994659260841701"/>
                </patternFill>
              </fill>
            </x14:dxf>
          </x14:cfRule>
          <xm:sqref>D3</xm:sqref>
        </x14:conditionalFormatting>
        <x14:conditionalFormatting xmlns:xm="http://schemas.microsoft.com/office/excel/2006/main">
          <x14:cfRule type="containsText" priority="9" operator="containsText" id="{2F4C238F-FC03-4A9A-8EA1-183CB26B8FD8}">
            <xm:f>NOT(ISERROR(SEARCH("+",C46)))</xm:f>
            <xm:f>"+"</xm:f>
            <x14:dxf>
              <fill>
                <patternFill patternType="lightUp">
                  <fgColor theme="9" tint="-0.24994659260841701"/>
                </patternFill>
              </fill>
            </x14:dxf>
          </x14:cfRule>
          <xm:sqref>C46:D46</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Feuil7" filterMode="1">
    <tabColor theme="8" tint="-0.249977111117893"/>
  </sheetPr>
  <dimension ref="A1:M123"/>
  <sheetViews>
    <sheetView showGridLines="0" topLeftCell="E1" zoomScaleNormal="100" zoomScaleSheetLayoutView="100" workbookViewId="0">
      <selection activeCell="E1" sqref="E1"/>
    </sheetView>
  </sheetViews>
  <sheetFormatPr baseColWidth="10" defaultColWidth="11.5703125" defaultRowHeight="15" x14ac:dyDescent="0.2"/>
  <cols>
    <col min="1" max="1" width="2.42578125" hidden="1" customWidth="1"/>
    <col min="2" max="2" width="5.85546875" style="815" hidden="1" customWidth="1"/>
    <col min="3" max="3" width="13.7109375" style="924" hidden="1" customWidth="1"/>
    <col min="4" max="4" width="11" style="924" hidden="1" customWidth="1"/>
    <col min="5" max="5" width="71" style="707" customWidth="1"/>
    <col min="6" max="6" width="71.5703125" style="707" hidden="1" customWidth="1"/>
    <col min="7" max="7" width="77.140625" style="352" hidden="1" customWidth="1"/>
    <col min="8" max="8" width="11.140625" style="353" hidden="1" customWidth="1"/>
    <col min="9" max="9" width="77.140625" style="352" hidden="1" customWidth="1"/>
    <col min="10" max="10" width="10" style="354" hidden="1" customWidth="1"/>
    <col min="11" max="11" width="6" style="355" hidden="1" customWidth="1"/>
    <col min="12" max="13" width="6.85546875" style="947" customWidth="1"/>
    <col min="14" max="16384" width="11.5703125" style="619"/>
  </cols>
  <sheetData>
    <row r="1" spans="1:13" s="863" customFormat="1" ht="25.5" x14ac:dyDescent="0.2">
      <c r="A1" s="1"/>
      <c r="B1" s="811" t="s">
        <v>449</v>
      </c>
      <c r="C1" s="905"/>
      <c r="D1" s="905"/>
      <c r="E1" s="809" t="s">
        <v>5480</v>
      </c>
      <c r="F1" s="810" t="s">
        <v>4855</v>
      </c>
      <c r="G1" s="325" t="s">
        <v>450</v>
      </c>
      <c r="H1" s="326"/>
      <c r="I1" s="325"/>
      <c r="J1" s="327" t="s">
        <v>2</v>
      </c>
      <c r="K1" s="328" t="s">
        <v>2881</v>
      </c>
      <c r="L1" s="990" t="s">
        <v>2860</v>
      </c>
      <c r="M1" s="991"/>
    </row>
    <row r="2" spans="1:13" s="907" customFormat="1" ht="38.25" thickBot="1" x14ac:dyDescent="0.25">
      <c r="A2" s="70" t="s">
        <v>451</v>
      </c>
      <c r="B2" s="812"/>
      <c r="C2" s="547" t="s">
        <v>5473</v>
      </c>
      <c r="D2" s="547" t="s">
        <v>5474</v>
      </c>
      <c r="E2" s="906" t="s">
        <v>4385</v>
      </c>
      <c r="F2" s="906" t="s">
        <v>4386</v>
      </c>
      <c r="G2" s="329" t="s">
        <v>2817</v>
      </c>
      <c r="H2" s="330" t="s">
        <v>2831</v>
      </c>
      <c r="I2" s="330" t="s">
        <v>2833</v>
      </c>
      <c r="J2" s="331"/>
      <c r="K2" s="332" t="s">
        <v>452</v>
      </c>
      <c r="L2" s="534" t="s">
        <v>2901</v>
      </c>
      <c r="M2" s="534" t="s">
        <v>2911</v>
      </c>
    </row>
    <row r="3" spans="1:13" customFormat="1" ht="15.75" hidden="1" thickTop="1" x14ac:dyDescent="0.2">
      <c r="A3" s="1" t="s">
        <v>454</v>
      </c>
      <c r="B3" s="315" t="str">
        <f>IF(ISERROR(LOOKUP(A3,TABLE,SIGNE)),"",(LOOKUP(A3,TABLE,SIGNE)))</f>
        <v>►</v>
      </c>
      <c r="C3" s="420" t="s">
        <v>4896</v>
      </c>
      <c r="D3" s="420" t="s">
        <v>4896</v>
      </c>
      <c r="E3" s="333" t="s">
        <v>455</v>
      </c>
      <c r="F3" s="333" t="s">
        <v>4387</v>
      </c>
      <c r="G3" s="334" t="s">
        <v>2205</v>
      </c>
      <c r="H3" s="335"/>
      <c r="I3" s="334" t="str">
        <f>IF(G3&lt;&gt;"",IF(H3&lt;&gt;"",G3&amp;" ; "&amp;IFERROR(IF(SEARCH(" ; ",G3)&gt;0,SUBSTITUTE(G3," ; ","_N  ; ")&amp;"_N"),IFERROR(IF(SEARCH(" ;",G3)&gt;0,SUBSTITUTE(G3," ;","_N  ; ")&amp;"_N"),IFERROR(IF(SEARCH(";",G3)&gt;0,SUBSTITUTE(G3,";","_N  ; ")&amp;"_N"),G3&amp;"_N"))),G3),"")</f>
        <v>AQ_MED_IdDoc</v>
      </c>
      <c r="J3" s="115" t="s">
        <v>2206</v>
      </c>
      <c r="K3" s="336" t="s">
        <v>456</v>
      </c>
      <c r="L3" s="337"/>
      <c r="M3" s="185"/>
    </row>
    <row r="4" spans="1:13" customFormat="1" ht="15.75" hidden="1" thickTop="1" x14ac:dyDescent="0.2">
      <c r="A4" s="1"/>
      <c r="B4" s="315"/>
      <c r="C4" s="420" t="s">
        <v>4896</v>
      </c>
      <c r="D4" s="420" t="s">
        <v>4896</v>
      </c>
      <c r="E4" s="338" t="s">
        <v>2083</v>
      </c>
      <c r="F4" s="338" t="s">
        <v>4387</v>
      </c>
      <c r="G4" s="334" t="s">
        <v>2207</v>
      </c>
      <c r="H4" s="335"/>
      <c r="I4" s="334" t="str">
        <f t="shared" ref="I4:I66" si="0">IF(G4&lt;&gt;"",IF(H4&lt;&gt;"",G4&amp;" ; "&amp;IFERROR(IF(SEARCH(" ; ",G4)&gt;0,SUBSTITUTE(G4," ; ","_N  ; ")&amp;"_N"),IFERROR(IF(SEARCH(" ;",G4)&gt;0,SUBSTITUTE(G4," ;","_N  ; ")&amp;"_N"),IFERROR(IF(SEARCH(";",G4)&gt;0,SUBSTITUTE(G4,";","_N  ; ")&amp;"_N"),G4&amp;"_N"))),G4),"")</f>
        <v>AQ_MED_IdMed</v>
      </c>
      <c r="J4" s="115" t="s">
        <v>2206</v>
      </c>
      <c r="K4" s="336"/>
      <c r="L4" s="339" t="s">
        <v>7</v>
      </c>
      <c r="M4" s="339" t="s">
        <v>7</v>
      </c>
    </row>
    <row r="5" spans="1:13" customFormat="1" ht="15.75" hidden="1" thickTop="1" x14ac:dyDescent="0.2">
      <c r="A5" s="1" t="s">
        <v>457</v>
      </c>
      <c r="B5" s="315" t="str">
        <f>IF(ISERROR(LOOKUP(A5,TABLE,SIGNE)),"",(LOOKUP(A5,TABLE,SIGNE)))</f>
        <v>►</v>
      </c>
      <c r="C5" s="420" t="s">
        <v>4896</v>
      </c>
      <c r="D5" s="420" t="s">
        <v>4896</v>
      </c>
      <c r="E5" s="338" t="s">
        <v>458</v>
      </c>
      <c r="F5" s="338" t="s">
        <v>3970</v>
      </c>
      <c r="G5" s="334" t="s">
        <v>2208</v>
      </c>
      <c r="H5" s="335"/>
      <c r="I5" s="334" t="str">
        <f t="shared" si="0"/>
        <v>AQ_MED_DtRempl</v>
      </c>
      <c r="J5" s="115" t="s">
        <v>2206</v>
      </c>
      <c r="K5" s="336" t="s">
        <v>459</v>
      </c>
      <c r="L5" s="339" t="s">
        <v>460</v>
      </c>
      <c r="M5" s="339" t="s">
        <v>461</v>
      </c>
    </row>
    <row r="6" spans="1:13" customFormat="1" ht="15.75" hidden="1" thickTop="1" x14ac:dyDescent="0.2">
      <c r="A6" s="1" t="s">
        <v>462</v>
      </c>
      <c r="B6" s="315" t="str">
        <f>IF(ISERROR(LOOKUP(A6,TABLE,SIGNE)),"",(LOOKUP(A6,TABLE,SIGNE)))</f>
        <v>►</v>
      </c>
      <c r="C6" s="420" t="s">
        <v>4896</v>
      </c>
      <c r="D6" s="420" t="s">
        <v>4896</v>
      </c>
      <c r="E6" s="338" t="s">
        <v>463</v>
      </c>
      <c r="F6" s="338" t="s">
        <v>4388</v>
      </c>
      <c r="G6" s="334" t="s">
        <v>2209</v>
      </c>
      <c r="H6" s="335"/>
      <c r="I6" s="334" t="str">
        <f t="shared" si="0"/>
        <v>AQ_MED_Sex</v>
      </c>
      <c r="J6" s="115" t="s">
        <v>2206</v>
      </c>
      <c r="K6" s="336" t="s">
        <v>464</v>
      </c>
      <c r="L6" s="339" t="s">
        <v>465</v>
      </c>
      <c r="M6" s="339" t="s">
        <v>466</v>
      </c>
    </row>
    <row r="7" spans="1:13" customFormat="1" ht="15.75" hidden="1" thickTop="1" x14ac:dyDescent="0.2">
      <c r="A7" s="1" t="s">
        <v>467</v>
      </c>
      <c r="B7" s="315" t="str">
        <f>IF(ISERROR(LOOKUP(A7,TABLE,SIGNE)),"",(LOOKUP(A7,TABLE,SIGNE)))</f>
        <v>►</v>
      </c>
      <c r="C7" s="420" t="s">
        <v>4896</v>
      </c>
      <c r="D7" s="420" t="s">
        <v>4896</v>
      </c>
      <c r="E7" s="338" t="s">
        <v>468</v>
      </c>
      <c r="F7" s="338" t="s">
        <v>3973</v>
      </c>
      <c r="G7" s="334" t="s">
        <v>2210</v>
      </c>
      <c r="H7" s="335"/>
      <c r="I7" s="334" t="str">
        <f t="shared" si="0"/>
        <v>AQ_MED_DtNais</v>
      </c>
      <c r="J7" s="115" t="s">
        <v>2206</v>
      </c>
      <c r="K7" s="336" t="s">
        <v>469</v>
      </c>
      <c r="L7" s="339" t="s">
        <v>470</v>
      </c>
      <c r="M7" s="339" t="s">
        <v>471</v>
      </c>
    </row>
    <row r="8" spans="1:13" ht="15.75" thickTop="1" x14ac:dyDescent="0.2">
      <c r="A8" s="1" t="s">
        <v>472</v>
      </c>
      <c r="B8" s="813" t="str">
        <f>IF(ISERROR(LOOKUP(A8,TABLE,SIGNE)),"",(LOOKUP(A8,TABLE,SIGNE)))</f>
        <v>►</v>
      </c>
      <c r="C8" s="629"/>
      <c r="D8" s="629"/>
      <c r="E8" s="908" t="s">
        <v>4389</v>
      </c>
      <c r="F8" s="908" t="s">
        <v>4390</v>
      </c>
      <c r="G8" s="431" t="s">
        <v>2211</v>
      </c>
      <c r="H8" s="432"/>
      <c r="I8" s="431" t="str">
        <f t="shared" si="0"/>
        <v>AQ_MED_BouchCerOD</v>
      </c>
      <c r="J8" s="129" t="s">
        <v>2206</v>
      </c>
      <c r="K8" s="176"/>
      <c r="L8" s="660">
        <v>0.5</v>
      </c>
      <c r="M8" s="634">
        <v>0.5</v>
      </c>
    </row>
    <row r="9" spans="1:13" x14ac:dyDescent="0.2">
      <c r="A9" s="1" t="s">
        <v>473</v>
      </c>
      <c r="B9" s="813"/>
      <c r="C9" s="814" t="str">
        <f t="shared" ref="C9:D11" si="1">IF(C8="x","+","")</f>
        <v/>
      </c>
      <c r="D9" s="814" t="str">
        <f t="shared" si="1"/>
        <v/>
      </c>
      <c r="E9" s="909" t="s">
        <v>4391</v>
      </c>
      <c r="F9" s="910" t="s">
        <v>4392</v>
      </c>
      <c r="G9" s="129" t="s">
        <v>2212</v>
      </c>
      <c r="H9" s="340"/>
      <c r="I9" s="129" t="str">
        <f t="shared" si="0"/>
        <v>AQ_MED_BouchCerODO</v>
      </c>
      <c r="J9" s="129" t="s">
        <v>2206</v>
      </c>
      <c r="K9" s="342"/>
      <c r="L9" s="660">
        <v>0.5</v>
      </c>
      <c r="M9" s="634">
        <v>0.5</v>
      </c>
    </row>
    <row r="10" spans="1:13" x14ac:dyDescent="0.2">
      <c r="A10" s="1" t="s">
        <v>474</v>
      </c>
      <c r="B10" s="813" t="str">
        <f>IF(ISERROR(LOOKUP(A10,TABLE,SIGNE)),"",(LOOKUP(A10,TABLE,SIGNE)))</f>
        <v>►</v>
      </c>
      <c r="C10" s="629"/>
      <c r="D10" s="629"/>
      <c r="E10" s="908" t="s">
        <v>4393</v>
      </c>
      <c r="F10" s="908" t="s">
        <v>4394</v>
      </c>
      <c r="G10" s="129" t="s">
        <v>2213</v>
      </c>
      <c r="H10" s="340"/>
      <c r="I10" s="129" t="str">
        <f t="shared" si="0"/>
        <v>AQ_MED_BouchCerOG</v>
      </c>
      <c r="J10" s="129" t="s">
        <v>2206</v>
      </c>
      <c r="K10" s="176"/>
      <c r="L10" s="660">
        <v>0.5</v>
      </c>
      <c r="M10" s="634">
        <v>0.5</v>
      </c>
    </row>
    <row r="11" spans="1:13" x14ac:dyDescent="0.2">
      <c r="A11" s="1" t="s">
        <v>475</v>
      </c>
      <c r="B11" s="813"/>
      <c r="C11" s="814" t="str">
        <f t="shared" si="1"/>
        <v/>
      </c>
      <c r="D11" s="814" t="str">
        <f t="shared" si="1"/>
        <v/>
      </c>
      <c r="E11" s="909" t="s">
        <v>4395</v>
      </c>
      <c r="F11" s="910" t="s">
        <v>4392</v>
      </c>
      <c r="G11" s="129" t="s">
        <v>4697</v>
      </c>
      <c r="H11" s="340"/>
      <c r="I11" s="129" t="str">
        <f t="shared" si="0"/>
        <v>AQ_MED_BouchCerOGO</v>
      </c>
      <c r="J11" s="129" t="s">
        <v>2206</v>
      </c>
      <c r="K11" s="176"/>
      <c r="L11" s="660">
        <v>0.5</v>
      </c>
      <c r="M11" s="634">
        <v>0.5</v>
      </c>
    </row>
    <row r="12" spans="1:13" s="875" customFormat="1" ht="15.75" x14ac:dyDescent="0.2">
      <c r="A12" s="13" t="s">
        <v>476</v>
      </c>
      <c r="B12" s="911" t="str">
        <f t="shared" ref="B12:B75" si="2">IF(ISERROR(LOOKUP(A12,TABLE,SIGNE)),"",(LOOKUP(A12,TABLE,SIGNE)))</f>
        <v>◄►</v>
      </c>
      <c r="C12" s="912"/>
      <c r="D12" s="912"/>
      <c r="E12" s="913" t="s">
        <v>477</v>
      </c>
      <c r="F12" s="913" t="s">
        <v>2028</v>
      </c>
      <c r="G12" s="343"/>
      <c r="H12" s="344"/>
      <c r="I12" s="343" t="str">
        <f t="shared" si="0"/>
        <v/>
      </c>
      <c r="J12" s="343"/>
      <c r="K12" s="345" t="s">
        <v>478</v>
      </c>
      <c r="L12" s="346"/>
      <c r="M12" s="346"/>
    </row>
    <row r="13" spans="1:13" x14ac:dyDescent="0.2">
      <c r="A13" s="1" t="s">
        <v>479</v>
      </c>
      <c r="B13" s="813" t="str">
        <f t="shared" si="2"/>
        <v>►</v>
      </c>
      <c r="C13" s="629"/>
      <c r="D13" s="629"/>
      <c r="E13" s="908" t="s">
        <v>4396</v>
      </c>
      <c r="F13" s="908" t="s">
        <v>4397</v>
      </c>
      <c r="G13" s="129" t="s">
        <v>2214</v>
      </c>
      <c r="H13" s="340"/>
      <c r="I13" s="129" t="str">
        <f t="shared" si="0"/>
        <v>AQ_MED_Carnet</v>
      </c>
      <c r="J13" s="129" t="s">
        <v>2206</v>
      </c>
      <c r="K13" s="176" t="s">
        <v>480</v>
      </c>
      <c r="L13" s="634">
        <v>0.6</v>
      </c>
      <c r="M13" s="634">
        <v>0.6</v>
      </c>
    </row>
    <row r="14" spans="1:13" x14ac:dyDescent="0.2">
      <c r="A14" s="1" t="s">
        <v>481</v>
      </c>
      <c r="B14" s="813" t="str">
        <f t="shared" si="2"/>
        <v>►</v>
      </c>
      <c r="C14" s="629"/>
      <c r="D14" s="629"/>
      <c r="E14" s="908" t="s">
        <v>4398</v>
      </c>
      <c r="F14" s="908" t="s">
        <v>4399</v>
      </c>
      <c r="G14" s="129" t="s">
        <v>2215</v>
      </c>
      <c r="H14" s="340"/>
      <c r="I14" s="129" t="str">
        <f t="shared" si="0"/>
        <v>AQ_MED_PoidsNais</v>
      </c>
      <c r="J14" s="129" t="s">
        <v>2206</v>
      </c>
      <c r="K14" s="176" t="s">
        <v>482</v>
      </c>
      <c r="L14" s="634">
        <v>0.6</v>
      </c>
      <c r="M14" s="634">
        <v>0.6</v>
      </c>
    </row>
    <row r="15" spans="1:13" x14ac:dyDescent="0.2">
      <c r="A15" s="1" t="s">
        <v>2912</v>
      </c>
      <c r="B15" s="813" t="str">
        <f t="shared" si="2"/>
        <v>#►</v>
      </c>
      <c r="C15" s="814" t="str">
        <f>IF(OR(C16="x",C17="x",C18="x",C19="x",C20="x",F21="x",C21="x"),"x","")</f>
        <v/>
      </c>
      <c r="D15" s="814" t="str">
        <f>IF(OR(D16="x",D17="x",D18="x",D19="x",D20="x",G21="x",D21="x"),"x","")</f>
        <v/>
      </c>
      <c r="E15" s="908" t="s">
        <v>483</v>
      </c>
      <c r="F15" s="908" t="s">
        <v>4400</v>
      </c>
      <c r="G15" s="129"/>
      <c r="H15" s="340"/>
      <c r="I15" s="129" t="str">
        <f t="shared" si="0"/>
        <v/>
      </c>
      <c r="J15" s="347"/>
      <c r="K15" s="176" t="s">
        <v>484</v>
      </c>
      <c r="L15" s="943">
        <v>1</v>
      </c>
      <c r="M15" s="943">
        <v>1</v>
      </c>
    </row>
    <row r="16" spans="1:13" x14ac:dyDescent="0.2">
      <c r="A16" s="1" t="s">
        <v>485</v>
      </c>
      <c r="B16" s="813" t="str">
        <f t="shared" si="2"/>
        <v>·</v>
      </c>
      <c r="C16" s="629"/>
      <c r="D16" s="629"/>
      <c r="E16" s="914" t="s">
        <v>4401</v>
      </c>
      <c r="F16" s="915" t="s">
        <v>4402</v>
      </c>
      <c r="G16" s="129" t="s">
        <v>2216</v>
      </c>
      <c r="H16" s="340"/>
      <c r="I16" s="129" t="str">
        <f t="shared" si="0"/>
        <v>AQ_MED_CvHta ; AQ_MED_CvHtaAg</v>
      </c>
      <c r="J16" s="129" t="s">
        <v>2206</v>
      </c>
      <c r="K16" s="176" t="s">
        <v>486</v>
      </c>
      <c r="L16" s="656">
        <v>1</v>
      </c>
      <c r="M16" s="656">
        <v>1</v>
      </c>
    </row>
    <row r="17" spans="1:13" x14ac:dyDescent="0.2">
      <c r="A17" s="1" t="s">
        <v>487</v>
      </c>
      <c r="B17" s="813" t="str">
        <f t="shared" si="2"/>
        <v>·</v>
      </c>
      <c r="C17" s="629"/>
      <c r="D17" s="629"/>
      <c r="E17" s="914" t="s">
        <v>4403</v>
      </c>
      <c r="F17" s="915" t="s">
        <v>4404</v>
      </c>
      <c r="G17" s="129" t="s">
        <v>2217</v>
      </c>
      <c r="H17" s="340"/>
      <c r="I17" s="129" t="str">
        <f t="shared" si="0"/>
        <v>AQ_MED_CvAngPoit ; AQ_MED_CvAngPoitAg</v>
      </c>
      <c r="J17" s="129" t="s">
        <v>2206</v>
      </c>
      <c r="K17" s="176" t="s">
        <v>488</v>
      </c>
      <c r="L17" s="656">
        <v>1</v>
      </c>
      <c r="M17" s="656">
        <v>1</v>
      </c>
    </row>
    <row r="18" spans="1:13" x14ac:dyDescent="0.2">
      <c r="A18" s="1" t="s">
        <v>489</v>
      </c>
      <c r="B18" s="813" t="str">
        <f t="shared" si="2"/>
        <v>·</v>
      </c>
      <c r="C18" s="629"/>
      <c r="D18" s="629"/>
      <c r="E18" s="914" t="s">
        <v>4405</v>
      </c>
      <c r="F18" s="915" t="s">
        <v>4406</v>
      </c>
      <c r="G18" s="129" t="s">
        <v>2218</v>
      </c>
      <c r="H18" s="340"/>
      <c r="I18" s="129" t="str">
        <f t="shared" si="0"/>
        <v>AQ_MED_CvInfMyo ; AQ_MED_CvInfMyoAg</v>
      </c>
      <c r="J18" s="129" t="s">
        <v>2206</v>
      </c>
      <c r="K18" s="176" t="s">
        <v>490</v>
      </c>
      <c r="L18" s="656">
        <v>1</v>
      </c>
      <c r="M18" s="656">
        <v>1</v>
      </c>
    </row>
    <row r="19" spans="1:13" x14ac:dyDescent="0.2">
      <c r="A19" s="1" t="s">
        <v>491</v>
      </c>
      <c r="B19" s="813" t="str">
        <f t="shared" si="2"/>
        <v>·</v>
      </c>
      <c r="C19" s="629"/>
      <c r="D19" s="629"/>
      <c r="E19" s="914" t="s">
        <v>4407</v>
      </c>
      <c r="F19" s="915" t="s">
        <v>4408</v>
      </c>
      <c r="G19" s="129" t="s">
        <v>2219</v>
      </c>
      <c r="H19" s="340"/>
      <c r="I19" s="129" t="str">
        <f t="shared" si="0"/>
        <v>AQ_MED_CvAVC ; AQ_MED_CvAVCAg</v>
      </c>
      <c r="J19" s="129" t="s">
        <v>2206</v>
      </c>
      <c r="K19" s="176" t="s">
        <v>492</v>
      </c>
      <c r="L19" s="656">
        <v>1</v>
      </c>
      <c r="M19" s="656">
        <v>1</v>
      </c>
    </row>
    <row r="20" spans="1:13" x14ac:dyDescent="0.2">
      <c r="A20" s="1" t="s">
        <v>493</v>
      </c>
      <c r="B20" s="813" t="str">
        <f t="shared" si="2"/>
        <v>·</v>
      </c>
      <c r="C20" s="629"/>
      <c r="D20" s="629"/>
      <c r="E20" s="914" t="s">
        <v>4409</v>
      </c>
      <c r="F20" s="915" t="s">
        <v>4410</v>
      </c>
      <c r="G20" s="129" t="s">
        <v>2220</v>
      </c>
      <c r="H20" s="340"/>
      <c r="I20" s="129" t="str">
        <f t="shared" si="0"/>
        <v>AQ_MED_CvArteMbi ; AQ_MED_CvArteMbiAg</v>
      </c>
      <c r="J20" s="129" t="s">
        <v>2206</v>
      </c>
      <c r="K20" s="176" t="s">
        <v>494</v>
      </c>
      <c r="L20" s="656">
        <v>1</v>
      </c>
      <c r="M20" s="656">
        <v>1</v>
      </c>
    </row>
    <row r="21" spans="1:13" x14ac:dyDescent="0.2">
      <c r="A21" s="1" t="s">
        <v>495</v>
      </c>
      <c r="B21" s="813" t="str">
        <f t="shared" si="2"/>
        <v>·</v>
      </c>
      <c r="C21" s="629"/>
      <c r="D21" s="629"/>
      <c r="E21" s="914" t="s">
        <v>4411</v>
      </c>
      <c r="F21" s="915" t="s">
        <v>4412</v>
      </c>
      <c r="G21" s="129" t="s">
        <v>2562</v>
      </c>
      <c r="H21" s="340"/>
      <c r="I21" s="129" t="str">
        <f t="shared" si="0"/>
        <v>AQ_MED_CvAutre ; AQ_MED_CvAutrePs ; AQ_MED_CvAutrePs2 ; AQ_MED_CvAutreAg ; AQ_MED_CvAutreAg2</v>
      </c>
      <c r="J21" s="129" t="s">
        <v>2206</v>
      </c>
      <c r="K21" s="176" t="s">
        <v>496</v>
      </c>
      <c r="L21" s="656">
        <v>1</v>
      </c>
      <c r="M21" s="656">
        <v>1</v>
      </c>
    </row>
    <row r="22" spans="1:13" x14ac:dyDescent="0.2">
      <c r="A22" s="1" t="s">
        <v>2912</v>
      </c>
      <c r="B22" s="813" t="str">
        <f t="shared" si="2"/>
        <v>#►</v>
      </c>
      <c r="C22" s="814" t="str">
        <f>IF(OR(C23="x",C24="x",C25="x",C26="x"),"x","")</f>
        <v/>
      </c>
      <c r="D22" s="814" t="str">
        <f>IF(OR(D23="x",D24="x",D25="x",D26="x"),"x","")</f>
        <v/>
      </c>
      <c r="E22" s="908" t="s">
        <v>497</v>
      </c>
      <c r="F22" s="908" t="s">
        <v>4413</v>
      </c>
      <c r="G22" s="129"/>
      <c r="H22" s="340"/>
      <c r="I22" s="129" t="str">
        <f t="shared" si="0"/>
        <v/>
      </c>
      <c r="J22" s="347"/>
      <c r="K22" s="176" t="s">
        <v>498</v>
      </c>
      <c r="L22" s="943">
        <v>2</v>
      </c>
      <c r="M22" s="943">
        <v>2</v>
      </c>
    </row>
    <row r="23" spans="1:13" x14ac:dyDescent="0.2">
      <c r="A23" s="1" t="s">
        <v>499</v>
      </c>
      <c r="B23" s="813" t="str">
        <f t="shared" si="2"/>
        <v>·</v>
      </c>
      <c r="C23" s="629"/>
      <c r="D23" s="629"/>
      <c r="E23" s="914" t="s">
        <v>4414</v>
      </c>
      <c r="F23" s="915" t="s">
        <v>4415</v>
      </c>
      <c r="G23" s="129" t="s">
        <v>2221</v>
      </c>
      <c r="H23" s="340"/>
      <c r="I23" s="129" t="str">
        <f t="shared" si="0"/>
        <v>AQ_MED_RspBronChr ; AQ_MED_RspBronChrAg</v>
      </c>
      <c r="J23" s="129" t="s">
        <v>2206</v>
      </c>
      <c r="K23" s="176" t="s">
        <v>500</v>
      </c>
      <c r="L23" s="656">
        <v>2</v>
      </c>
      <c r="M23" s="656">
        <v>2</v>
      </c>
    </row>
    <row r="24" spans="1:13" x14ac:dyDescent="0.2">
      <c r="A24" s="1" t="s">
        <v>501</v>
      </c>
      <c r="B24" s="813" t="str">
        <f t="shared" si="2"/>
        <v>·</v>
      </c>
      <c r="C24" s="629"/>
      <c r="D24" s="629"/>
      <c r="E24" s="914" t="s">
        <v>4416</v>
      </c>
      <c r="F24" s="915" t="s">
        <v>4417</v>
      </c>
      <c r="G24" s="129" t="s">
        <v>2222</v>
      </c>
      <c r="H24" s="340"/>
      <c r="I24" s="129" t="str">
        <f t="shared" si="0"/>
        <v>AQ_MED_RspEmphys ; AQ_MED_RspEmphysAg</v>
      </c>
      <c r="J24" s="129" t="s">
        <v>2206</v>
      </c>
      <c r="K24" s="176"/>
      <c r="L24" s="656"/>
      <c r="M24" s="656">
        <v>2</v>
      </c>
    </row>
    <row r="25" spans="1:13" x14ac:dyDescent="0.2">
      <c r="A25" s="1" t="s">
        <v>502</v>
      </c>
      <c r="B25" s="813" t="str">
        <f t="shared" si="2"/>
        <v>·</v>
      </c>
      <c r="C25" s="629"/>
      <c r="D25" s="629"/>
      <c r="E25" s="914" t="s">
        <v>4418</v>
      </c>
      <c r="F25" s="915" t="s">
        <v>4419</v>
      </c>
      <c r="G25" s="129" t="s">
        <v>2223</v>
      </c>
      <c r="H25" s="340"/>
      <c r="I25" s="129" t="str">
        <f t="shared" si="0"/>
        <v>AQ_MED_RspAsthm ; AQ_MED_RspAsthmAg</v>
      </c>
      <c r="J25" s="129" t="s">
        <v>2206</v>
      </c>
      <c r="K25" s="176" t="s">
        <v>503</v>
      </c>
      <c r="L25" s="656">
        <v>2</v>
      </c>
      <c r="M25" s="656">
        <v>2</v>
      </c>
    </row>
    <row r="26" spans="1:13" x14ac:dyDescent="0.2">
      <c r="A26" s="1" t="s">
        <v>504</v>
      </c>
      <c r="B26" s="813" t="str">
        <f t="shared" si="2"/>
        <v>·</v>
      </c>
      <c r="C26" s="629"/>
      <c r="D26" s="629"/>
      <c r="E26" s="914" t="s">
        <v>4420</v>
      </c>
      <c r="F26" s="915" t="s">
        <v>4421</v>
      </c>
      <c r="G26" s="129" t="s">
        <v>2563</v>
      </c>
      <c r="H26" s="340"/>
      <c r="I26" s="129" t="str">
        <f t="shared" si="0"/>
        <v>AQ_MED_RspAutre ; AQ_MED_RspAutrePs ; AQ_MED_RspAutrePs2 ; AQ_MED_RspAutreAg ; AQ_MED_RspAutreAg2</v>
      </c>
      <c r="J26" s="129" t="s">
        <v>2206</v>
      </c>
      <c r="K26" s="176" t="s">
        <v>505</v>
      </c>
      <c r="L26" s="656">
        <v>2</v>
      </c>
      <c r="M26" s="656">
        <v>2</v>
      </c>
    </row>
    <row r="27" spans="1:13" x14ac:dyDescent="0.2">
      <c r="A27" s="1" t="s">
        <v>2912</v>
      </c>
      <c r="B27" s="813" t="str">
        <f t="shared" si="2"/>
        <v>#►</v>
      </c>
      <c r="C27" s="814" t="str">
        <f>IF(OR(C28="x",C29="x",C30="x",C31="x"),"x","")</f>
        <v/>
      </c>
      <c r="D27" s="814" t="str">
        <f>IF(OR(D28="x",D29="x",D30="x",D31="x"),"x","")</f>
        <v/>
      </c>
      <c r="E27" s="908" t="s">
        <v>506</v>
      </c>
      <c r="F27" s="908" t="s">
        <v>4422</v>
      </c>
      <c r="G27" s="129"/>
      <c r="H27" s="340"/>
      <c r="I27" s="129" t="str">
        <f t="shared" si="0"/>
        <v/>
      </c>
      <c r="J27" s="347"/>
      <c r="K27" s="176" t="s">
        <v>507</v>
      </c>
      <c r="L27" s="943">
        <v>3</v>
      </c>
      <c r="M27" s="943">
        <v>3</v>
      </c>
    </row>
    <row r="28" spans="1:13" x14ac:dyDescent="0.2">
      <c r="A28" s="1" t="s">
        <v>508</v>
      </c>
      <c r="B28" s="813" t="str">
        <f t="shared" si="2"/>
        <v>·</v>
      </c>
      <c r="C28" s="629"/>
      <c r="D28" s="629"/>
      <c r="E28" s="914" t="s">
        <v>4423</v>
      </c>
      <c r="F28" s="915" t="s">
        <v>4424</v>
      </c>
      <c r="G28" s="129" t="s">
        <v>2224</v>
      </c>
      <c r="H28" s="340"/>
      <c r="I28" s="129" t="str">
        <f t="shared" si="0"/>
        <v>AQ_MED_DgfHepatB ; AQ_MED_DgfHepatBAg</v>
      </c>
      <c r="J28" s="129" t="s">
        <v>2206</v>
      </c>
      <c r="K28" s="176" t="s">
        <v>509</v>
      </c>
      <c r="L28" s="656">
        <v>3</v>
      </c>
      <c r="M28" s="656">
        <v>3</v>
      </c>
    </row>
    <row r="29" spans="1:13" x14ac:dyDescent="0.2">
      <c r="A29" s="1" t="s">
        <v>510</v>
      </c>
      <c r="B29" s="813" t="str">
        <f t="shared" si="2"/>
        <v>·</v>
      </c>
      <c r="C29" s="629"/>
      <c r="D29" s="629"/>
      <c r="E29" s="914" t="s">
        <v>4425</v>
      </c>
      <c r="F29" s="915" t="s">
        <v>4426</v>
      </c>
      <c r="G29" s="129" t="s">
        <v>2225</v>
      </c>
      <c r="H29" s="340"/>
      <c r="I29" s="129" t="str">
        <f t="shared" si="0"/>
        <v>AQ_MED_DgfHepatC ; AQ_MED_DgfHepatCAg</v>
      </c>
      <c r="J29" s="129" t="s">
        <v>2206</v>
      </c>
      <c r="K29" s="176" t="s">
        <v>511</v>
      </c>
      <c r="L29" s="656">
        <v>3</v>
      </c>
      <c r="M29" s="656">
        <v>3</v>
      </c>
    </row>
    <row r="30" spans="1:13" x14ac:dyDescent="0.2">
      <c r="A30" s="1" t="s">
        <v>512</v>
      </c>
      <c r="B30" s="813" t="str">
        <f t="shared" si="2"/>
        <v>·</v>
      </c>
      <c r="C30" s="629"/>
      <c r="D30" s="629"/>
      <c r="E30" s="914" t="s">
        <v>4427</v>
      </c>
      <c r="F30" s="915" t="s">
        <v>4428</v>
      </c>
      <c r="G30" s="129" t="s">
        <v>2226</v>
      </c>
      <c r="H30" s="340"/>
      <c r="I30" s="129" t="str">
        <f t="shared" si="0"/>
        <v>AQ_MED_DgfHepatAut ; AQ_MED_DgfHepatAutAg</v>
      </c>
      <c r="J30" s="129" t="s">
        <v>2206</v>
      </c>
      <c r="K30" s="176" t="s">
        <v>513</v>
      </c>
      <c r="L30" s="656">
        <v>3</v>
      </c>
      <c r="M30" s="656">
        <v>3</v>
      </c>
    </row>
    <row r="31" spans="1:13" x14ac:dyDescent="0.2">
      <c r="A31" s="1" t="s">
        <v>514</v>
      </c>
      <c r="B31" s="813" t="str">
        <f t="shared" si="2"/>
        <v>·</v>
      </c>
      <c r="C31" s="629"/>
      <c r="D31" s="629"/>
      <c r="E31" s="914" t="s">
        <v>4429</v>
      </c>
      <c r="F31" s="915" t="s">
        <v>4430</v>
      </c>
      <c r="G31" s="129" t="s">
        <v>2561</v>
      </c>
      <c r="H31" s="340"/>
      <c r="I31" s="129" t="str">
        <f t="shared" si="0"/>
        <v>AQ_MED_DgfAutre ; AQ_MED_DgfAutrePs ; AQ_MED_DgfAutrePs2 ; AQ_MED_DgfAutreAg ; AQ_MED_DgfAutreAg2</v>
      </c>
      <c r="J31" s="129" t="s">
        <v>2206</v>
      </c>
      <c r="K31" s="176" t="s">
        <v>515</v>
      </c>
      <c r="L31" s="656">
        <v>3</v>
      </c>
      <c r="M31" s="656">
        <v>3</v>
      </c>
    </row>
    <row r="32" spans="1:13" x14ac:dyDescent="0.2">
      <c r="A32" s="1" t="s">
        <v>2912</v>
      </c>
      <c r="B32" s="813" t="str">
        <f t="shared" si="2"/>
        <v>#►</v>
      </c>
      <c r="C32" s="814" t="str">
        <f>IF(OR(C33="x",C34="x"),"x","")</f>
        <v/>
      </c>
      <c r="D32" s="814" t="str">
        <f>IF(OR(D33="x",D34="x"),"x","")</f>
        <v/>
      </c>
      <c r="E32" s="908" t="s">
        <v>516</v>
      </c>
      <c r="F32" s="908" t="s">
        <v>4431</v>
      </c>
      <c r="G32" s="129"/>
      <c r="H32" s="340"/>
      <c r="I32" s="129" t="str">
        <f t="shared" si="0"/>
        <v/>
      </c>
      <c r="J32" s="347"/>
      <c r="K32" s="176" t="s">
        <v>517</v>
      </c>
      <c r="L32" s="943">
        <v>4</v>
      </c>
      <c r="M32" s="943">
        <v>4</v>
      </c>
    </row>
    <row r="33" spans="1:13" x14ac:dyDescent="0.2">
      <c r="A33" s="1" t="s">
        <v>518</v>
      </c>
      <c r="B33" s="813" t="str">
        <f t="shared" si="2"/>
        <v>·</v>
      </c>
      <c r="C33" s="629"/>
      <c r="D33" s="629"/>
      <c r="E33" s="914" t="s">
        <v>4432</v>
      </c>
      <c r="F33" s="915" t="s">
        <v>4433</v>
      </c>
      <c r="G33" s="129" t="s">
        <v>2227</v>
      </c>
      <c r="H33" s="340"/>
      <c r="I33" s="129" t="str">
        <f t="shared" si="0"/>
        <v>AQ_MED_UroHPV ; AQ_MED_UroHPVAg</v>
      </c>
      <c r="J33" s="129" t="s">
        <v>2206</v>
      </c>
      <c r="K33" s="176" t="s">
        <v>519</v>
      </c>
      <c r="L33" s="656">
        <v>4</v>
      </c>
      <c r="M33" s="656">
        <v>4</v>
      </c>
    </row>
    <row r="34" spans="1:13" x14ac:dyDescent="0.2">
      <c r="A34" s="1" t="s">
        <v>520</v>
      </c>
      <c r="B34" s="813" t="str">
        <f t="shared" si="2"/>
        <v>·</v>
      </c>
      <c r="C34" s="629"/>
      <c r="D34" s="629"/>
      <c r="E34" s="914" t="s">
        <v>4434</v>
      </c>
      <c r="F34" s="915" t="s">
        <v>4435</v>
      </c>
      <c r="G34" s="129" t="s">
        <v>2564</v>
      </c>
      <c r="H34" s="340"/>
      <c r="I34" s="129" t="str">
        <f t="shared" si="0"/>
        <v>AQ_MED_UroAutre ; AQ_MED_UroAutrePs ; AQ_MED_UroAutrePs2 ; AQ_MED_UroAutreAg ; AQ_MED_UroAutreAg2</v>
      </c>
      <c r="J34" s="129" t="s">
        <v>2206</v>
      </c>
      <c r="K34" s="176" t="s">
        <v>521</v>
      </c>
      <c r="L34" s="656">
        <v>4</v>
      </c>
      <c r="M34" s="656">
        <v>4</v>
      </c>
    </row>
    <row r="35" spans="1:13" x14ac:dyDescent="0.2">
      <c r="A35" s="1" t="s">
        <v>2912</v>
      </c>
      <c r="B35" s="813" t="str">
        <f t="shared" si="2"/>
        <v>#►</v>
      </c>
      <c r="C35" s="814" t="str">
        <f>IF(OR(C36="x",C38="x"),"x","")</f>
        <v/>
      </c>
      <c r="D35" s="814" t="str">
        <f>IF(OR(D36="x",D38="x"),"x","")</f>
        <v/>
      </c>
      <c r="E35" s="908" t="s">
        <v>522</v>
      </c>
      <c r="F35" s="908" t="s">
        <v>4436</v>
      </c>
      <c r="G35" s="129"/>
      <c r="H35" s="340"/>
      <c r="I35" s="129" t="str">
        <f t="shared" si="0"/>
        <v/>
      </c>
      <c r="J35" s="347"/>
      <c r="K35" s="176" t="s">
        <v>523</v>
      </c>
      <c r="L35" s="943">
        <v>5</v>
      </c>
      <c r="M35" s="943">
        <v>5</v>
      </c>
    </row>
    <row r="36" spans="1:13" x14ac:dyDescent="0.2">
      <c r="A36" s="1" t="s">
        <v>524</v>
      </c>
      <c r="B36" s="813" t="str">
        <f t="shared" si="2"/>
        <v>·</v>
      </c>
      <c r="C36" s="629"/>
      <c r="D36" s="629"/>
      <c r="E36" s="914" t="s">
        <v>4437</v>
      </c>
      <c r="F36" s="915" t="s">
        <v>4438</v>
      </c>
      <c r="G36" s="129" t="s">
        <v>2228</v>
      </c>
      <c r="H36" s="340"/>
      <c r="I36" s="129" t="str">
        <f t="shared" si="0"/>
        <v>AQ_MED_RnlRenale ; AQ_MED_RnlRenaleAg</v>
      </c>
      <c r="J36" s="129" t="s">
        <v>2206</v>
      </c>
      <c r="K36" s="176" t="s">
        <v>525</v>
      </c>
      <c r="L36" s="656">
        <v>5</v>
      </c>
      <c r="M36" s="656">
        <v>5</v>
      </c>
    </row>
    <row r="37" spans="1:13" s="885" customFormat="1" ht="45" x14ac:dyDescent="0.2">
      <c r="A37" s="7" t="s">
        <v>526</v>
      </c>
      <c r="B37" s="813" t="str">
        <f t="shared" si="2"/>
        <v>!</v>
      </c>
      <c r="C37" s="916"/>
      <c r="D37" s="916"/>
      <c r="E37" s="917" t="s">
        <v>527</v>
      </c>
      <c r="F37" s="917" t="s">
        <v>2030</v>
      </c>
      <c r="G37" s="129"/>
      <c r="H37" s="340"/>
      <c r="I37" s="129" t="str">
        <f t="shared" si="0"/>
        <v/>
      </c>
      <c r="J37" s="347"/>
      <c r="K37" s="176" t="s">
        <v>528</v>
      </c>
      <c r="L37" s="944" t="s">
        <v>529</v>
      </c>
      <c r="M37" s="944" t="s">
        <v>7</v>
      </c>
    </row>
    <row r="38" spans="1:13" x14ac:dyDescent="0.2">
      <c r="A38" s="1" t="s">
        <v>530</v>
      </c>
      <c r="B38" s="813" t="str">
        <f t="shared" si="2"/>
        <v>·</v>
      </c>
      <c r="C38" s="629"/>
      <c r="D38" s="629"/>
      <c r="E38" s="914" t="s">
        <v>4439</v>
      </c>
      <c r="F38" s="915" t="s">
        <v>4440</v>
      </c>
      <c r="G38" s="129" t="s">
        <v>2565</v>
      </c>
      <c r="H38" s="340"/>
      <c r="I38" s="129" t="str">
        <f t="shared" si="0"/>
        <v>AQ_MED_RnlAutre ; AQ_MED_RnlAutrePs ; AQ_MED_RnlAutrePs2 ; AQ_MED_RnlAutreAg ; AQ_MED_RnlAutreAg2</v>
      </c>
      <c r="J38" s="129" t="s">
        <v>2206</v>
      </c>
      <c r="K38" s="176" t="s">
        <v>531</v>
      </c>
      <c r="L38" s="656">
        <v>5</v>
      </c>
      <c r="M38" s="656">
        <v>5</v>
      </c>
    </row>
    <row r="39" spans="1:13" x14ac:dyDescent="0.2">
      <c r="A39" s="1" t="s">
        <v>2912</v>
      </c>
      <c r="B39" s="813" t="str">
        <f t="shared" si="2"/>
        <v>#►</v>
      </c>
      <c r="C39" s="814" t="str">
        <f>IF(OR(C40="x",C41="x",C42="x",C43="x",C44="x"),"x","")</f>
        <v/>
      </c>
      <c r="D39" s="814" t="str">
        <f>IF(OR(D40="x",D41="x",D42="x",D43="x",D44="x"),"x","")</f>
        <v/>
      </c>
      <c r="E39" s="908" t="s">
        <v>532</v>
      </c>
      <c r="F39" s="908" t="s">
        <v>4441</v>
      </c>
      <c r="G39" s="129"/>
      <c r="H39" s="340"/>
      <c r="I39" s="129" t="str">
        <f t="shared" si="0"/>
        <v/>
      </c>
      <c r="J39" s="347"/>
      <c r="K39" s="176" t="s">
        <v>533</v>
      </c>
      <c r="L39" s="945">
        <v>6</v>
      </c>
      <c r="M39" s="943">
        <v>6</v>
      </c>
    </row>
    <row r="40" spans="1:13" customFormat="1" ht="12.75" hidden="1" customHeight="1" x14ac:dyDescent="0.2">
      <c r="A40" s="1" t="s">
        <v>14</v>
      </c>
      <c r="B40" s="316" t="str">
        <f t="shared" si="2"/>
        <v>·</v>
      </c>
      <c r="C40" s="420" t="s">
        <v>4896</v>
      </c>
      <c r="D40" s="420" t="s">
        <v>4896</v>
      </c>
      <c r="E40" s="341" t="s">
        <v>3019</v>
      </c>
      <c r="F40" s="469" t="s">
        <v>4905</v>
      </c>
      <c r="G40" s="129" t="s">
        <v>2229</v>
      </c>
      <c r="H40" s="340"/>
      <c r="I40" s="129" t="str">
        <f t="shared" si="0"/>
        <v>AQ_MED_NerSuicid</v>
      </c>
      <c r="J40" s="129" t="s">
        <v>2206</v>
      </c>
      <c r="K40" s="176" t="s">
        <v>534</v>
      </c>
      <c r="L40" s="348"/>
      <c r="M40" s="349"/>
    </row>
    <row r="41" spans="1:13" x14ac:dyDescent="0.2">
      <c r="A41" s="1" t="s">
        <v>14</v>
      </c>
      <c r="B41" s="813" t="str">
        <f t="shared" si="2"/>
        <v>·</v>
      </c>
      <c r="C41" s="629"/>
      <c r="D41" s="629"/>
      <c r="E41" s="914" t="s">
        <v>4442</v>
      </c>
      <c r="F41" s="915" t="s">
        <v>4907</v>
      </c>
      <c r="G41" s="129" t="s">
        <v>2230</v>
      </c>
      <c r="H41" s="340"/>
      <c r="I41" s="129" t="str">
        <f t="shared" si="0"/>
        <v>AQ_MED_NerDepres ; AQ_MED_NerDepresAg</v>
      </c>
      <c r="J41" s="129" t="s">
        <v>2206</v>
      </c>
      <c r="K41" s="176"/>
      <c r="L41" s="660">
        <v>6</v>
      </c>
      <c r="M41" s="634">
        <v>6</v>
      </c>
    </row>
    <row r="42" spans="1:13" x14ac:dyDescent="0.2">
      <c r="A42" s="1" t="s">
        <v>535</v>
      </c>
      <c r="B42" s="813" t="str">
        <f t="shared" si="2"/>
        <v>·</v>
      </c>
      <c r="C42" s="629"/>
      <c r="D42" s="629"/>
      <c r="E42" s="914" t="s">
        <v>4443</v>
      </c>
      <c r="F42" s="918" t="s">
        <v>4906</v>
      </c>
      <c r="G42" s="129" t="s">
        <v>2231</v>
      </c>
      <c r="H42" s="340"/>
      <c r="I42" s="129" t="str">
        <f t="shared" si="0"/>
        <v>AQ_MED_NerTS ; AQ_MED_NerTSAg</v>
      </c>
      <c r="J42" s="129" t="s">
        <v>2206</v>
      </c>
      <c r="K42" s="176" t="s">
        <v>536</v>
      </c>
      <c r="L42" s="656">
        <v>6</v>
      </c>
      <c r="M42" s="656">
        <v>6</v>
      </c>
    </row>
    <row r="43" spans="1:13" x14ac:dyDescent="0.2">
      <c r="A43" s="1" t="s">
        <v>537</v>
      </c>
      <c r="B43" s="813" t="str">
        <f t="shared" si="2"/>
        <v>·</v>
      </c>
      <c r="C43" s="629"/>
      <c r="D43" s="629"/>
      <c r="E43" s="914" t="s">
        <v>4444</v>
      </c>
      <c r="F43" s="915" t="s">
        <v>4445</v>
      </c>
      <c r="G43" s="129" t="s">
        <v>2232</v>
      </c>
      <c r="H43" s="340"/>
      <c r="I43" s="129" t="str">
        <f t="shared" si="0"/>
        <v>AQ_MED_NerParkin ; AQ_MED_NerParkinAg</v>
      </c>
      <c r="J43" s="129" t="s">
        <v>2206</v>
      </c>
      <c r="K43" s="176" t="s">
        <v>538</v>
      </c>
      <c r="L43" s="656">
        <v>6</v>
      </c>
      <c r="M43" s="656">
        <v>6</v>
      </c>
    </row>
    <row r="44" spans="1:13" ht="22.5" x14ac:dyDescent="0.2">
      <c r="A44" s="1" t="s">
        <v>539</v>
      </c>
      <c r="B44" s="813" t="str">
        <f t="shared" si="2"/>
        <v>·</v>
      </c>
      <c r="C44" s="629"/>
      <c r="D44" s="629"/>
      <c r="E44" s="909" t="s">
        <v>3020</v>
      </c>
      <c r="F44" s="915" t="s">
        <v>4446</v>
      </c>
      <c r="G44" s="129" t="s">
        <v>2786</v>
      </c>
      <c r="H44" s="340"/>
      <c r="I44" s="129" t="str">
        <f t="shared" si="0"/>
        <v>AQ_MED_NerAutre ; AQ_MED_NerAutrePs ; AQ_MED_NerAutrePs2 ; AQ_MED_NerAutreAg ;  AQ_MED_NerAutreAg2</v>
      </c>
      <c r="J44" s="129" t="s">
        <v>2206</v>
      </c>
      <c r="K44" s="176" t="s">
        <v>540</v>
      </c>
      <c r="L44" s="656">
        <v>6</v>
      </c>
      <c r="M44" s="656">
        <v>6</v>
      </c>
    </row>
    <row r="45" spans="1:13" x14ac:dyDescent="0.2">
      <c r="A45" s="1" t="s">
        <v>2912</v>
      </c>
      <c r="B45" s="813" t="str">
        <f t="shared" si="2"/>
        <v>#►</v>
      </c>
      <c r="C45" s="814" t="str">
        <f>IF(OR(C46="x",C47="x"),"x","")</f>
        <v/>
      </c>
      <c r="D45" s="814" t="str">
        <f>IF(OR(D46="x",D47="x"),"x","")</f>
        <v/>
      </c>
      <c r="E45" s="908" t="s">
        <v>541</v>
      </c>
      <c r="F45" s="908" t="s">
        <v>4447</v>
      </c>
      <c r="G45" s="129"/>
      <c r="H45" s="340"/>
      <c r="I45" s="129" t="str">
        <f t="shared" si="0"/>
        <v/>
      </c>
      <c r="J45" s="347"/>
      <c r="K45" s="176" t="s">
        <v>542</v>
      </c>
      <c r="L45" s="943">
        <v>7</v>
      </c>
      <c r="M45" s="943">
        <v>7</v>
      </c>
    </row>
    <row r="46" spans="1:13" x14ac:dyDescent="0.2">
      <c r="A46" s="1" t="s">
        <v>543</v>
      </c>
      <c r="B46" s="813" t="str">
        <f t="shared" si="2"/>
        <v>·</v>
      </c>
      <c r="C46" s="629"/>
      <c r="D46" s="629"/>
      <c r="E46" s="914" t="s">
        <v>4448</v>
      </c>
      <c r="F46" s="915" t="s">
        <v>4449</v>
      </c>
      <c r="G46" s="129" t="s">
        <v>2788</v>
      </c>
      <c r="H46" s="340"/>
      <c r="I46" s="129" t="str">
        <f t="shared" si="0"/>
        <v>AQ_MED_OstArthrite ; AQ_MED_OstArthriteAg</v>
      </c>
      <c r="J46" s="129" t="s">
        <v>2206</v>
      </c>
      <c r="K46" s="176" t="s">
        <v>544</v>
      </c>
      <c r="L46" s="656">
        <v>7</v>
      </c>
      <c r="M46" s="656">
        <v>7</v>
      </c>
    </row>
    <row r="47" spans="1:13" x14ac:dyDescent="0.2">
      <c r="A47" s="1" t="s">
        <v>545</v>
      </c>
      <c r="B47" s="813" t="str">
        <f t="shared" si="2"/>
        <v>·</v>
      </c>
      <c r="C47" s="629"/>
      <c r="D47" s="629"/>
      <c r="E47" s="914" t="s">
        <v>4450</v>
      </c>
      <c r="F47" s="915" t="s">
        <v>4451</v>
      </c>
      <c r="G47" s="129" t="s">
        <v>2566</v>
      </c>
      <c r="H47" s="340"/>
      <c r="I47" s="129" t="str">
        <f t="shared" si="0"/>
        <v>AQ_MED_OstAutre ; AQ_MED_OstAutrePs ; AQ_MED_OstAutrePs2 ; AQ_MED_OstAutreAg ; AQ_MED_OstAutreAg2</v>
      </c>
      <c r="J47" s="129" t="s">
        <v>2206</v>
      </c>
      <c r="K47" s="176" t="s">
        <v>546</v>
      </c>
      <c r="L47" s="656">
        <v>7</v>
      </c>
      <c r="M47" s="656">
        <v>7</v>
      </c>
    </row>
    <row r="48" spans="1:13" x14ac:dyDescent="0.2">
      <c r="A48" s="1" t="s">
        <v>2912</v>
      </c>
      <c r="B48" s="813" t="str">
        <f t="shared" si="2"/>
        <v>#►</v>
      </c>
      <c r="C48" s="814" t="str">
        <f>IF(OR(C49="x",C50="x",C51="x",C52="x"),"x","")</f>
        <v/>
      </c>
      <c r="D48" s="814" t="str">
        <f>IF(OR(D49="x",D50="x",D51="x",D52="x"),"x","")</f>
        <v/>
      </c>
      <c r="E48" s="908" t="s">
        <v>547</v>
      </c>
      <c r="F48" s="908" t="s">
        <v>4452</v>
      </c>
      <c r="G48" s="129"/>
      <c r="H48" s="340"/>
      <c r="I48" s="129" t="str">
        <f t="shared" si="0"/>
        <v/>
      </c>
      <c r="J48" s="347"/>
      <c r="K48" s="176" t="s">
        <v>548</v>
      </c>
      <c r="L48" s="943">
        <v>8</v>
      </c>
      <c r="M48" s="943">
        <v>8</v>
      </c>
    </row>
    <row r="49" spans="1:13" x14ac:dyDescent="0.2">
      <c r="A49" s="1" t="s">
        <v>549</v>
      </c>
      <c r="B49" s="813" t="str">
        <f t="shared" si="2"/>
        <v>·</v>
      </c>
      <c r="C49" s="629"/>
      <c r="D49" s="629"/>
      <c r="E49" s="914" t="s">
        <v>4453</v>
      </c>
      <c r="F49" s="915" t="s">
        <v>4454</v>
      </c>
      <c r="G49" s="129" t="s">
        <v>2233</v>
      </c>
      <c r="H49" s="340"/>
      <c r="I49" s="129" t="str">
        <f t="shared" si="0"/>
        <v>AQ_MED_FracPoig ; AQ_MED_FracPoigAg</v>
      </c>
      <c r="J49" s="129" t="s">
        <v>2206</v>
      </c>
      <c r="K49" s="176" t="s">
        <v>550</v>
      </c>
      <c r="L49" s="656">
        <v>8</v>
      </c>
      <c r="M49" s="656">
        <v>8</v>
      </c>
    </row>
    <row r="50" spans="1:13" x14ac:dyDescent="0.2">
      <c r="A50" s="1" t="s">
        <v>551</v>
      </c>
      <c r="B50" s="813" t="str">
        <f t="shared" si="2"/>
        <v>·</v>
      </c>
      <c r="C50" s="629"/>
      <c r="D50" s="629"/>
      <c r="E50" s="914" t="s">
        <v>4455</v>
      </c>
      <c r="F50" s="915" t="s">
        <v>4456</v>
      </c>
      <c r="G50" s="129" t="s">
        <v>2234</v>
      </c>
      <c r="H50" s="340"/>
      <c r="I50" s="129" t="str">
        <f t="shared" si="0"/>
        <v>AQ_MED_FracHumer ; AQ_MED_FracHumerAg</v>
      </c>
      <c r="J50" s="129" t="s">
        <v>2206</v>
      </c>
      <c r="K50" s="176" t="s">
        <v>552</v>
      </c>
      <c r="L50" s="656">
        <v>8</v>
      </c>
      <c r="M50" s="656">
        <v>8</v>
      </c>
    </row>
    <row r="51" spans="1:13" x14ac:dyDescent="0.2">
      <c r="A51" s="1" t="s">
        <v>553</v>
      </c>
      <c r="B51" s="813" t="str">
        <f t="shared" si="2"/>
        <v>·</v>
      </c>
      <c r="C51" s="629"/>
      <c r="D51" s="629"/>
      <c r="E51" s="914" t="s">
        <v>4457</v>
      </c>
      <c r="F51" s="915" t="s">
        <v>4458</v>
      </c>
      <c r="G51" s="129" t="s">
        <v>2235</v>
      </c>
      <c r="H51" s="340"/>
      <c r="I51" s="129" t="str">
        <f t="shared" si="0"/>
        <v>AQ_MED_FracFemur ; AQ_MED_FracFemurAg</v>
      </c>
      <c r="J51" s="129" t="s">
        <v>2206</v>
      </c>
      <c r="K51" s="176" t="s">
        <v>554</v>
      </c>
      <c r="L51" s="656">
        <v>8</v>
      </c>
      <c r="M51" s="656">
        <v>8</v>
      </c>
    </row>
    <row r="52" spans="1:13" x14ac:dyDescent="0.2">
      <c r="A52" s="1" t="s">
        <v>555</v>
      </c>
      <c r="B52" s="813" t="str">
        <f t="shared" si="2"/>
        <v>·</v>
      </c>
      <c r="C52" s="629"/>
      <c r="D52" s="629"/>
      <c r="E52" s="914" t="s">
        <v>4459</v>
      </c>
      <c r="F52" s="915" t="s">
        <v>4460</v>
      </c>
      <c r="G52" s="129" t="s">
        <v>2236</v>
      </c>
      <c r="H52" s="340"/>
      <c r="I52" s="129" t="str">
        <f t="shared" si="0"/>
        <v>AQ_MED_FracVertb ; AQ_MED_FracVertbAg</v>
      </c>
      <c r="J52" s="129" t="s">
        <v>2206</v>
      </c>
      <c r="K52" s="176" t="s">
        <v>556</v>
      </c>
      <c r="L52" s="656">
        <v>8</v>
      </c>
      <c r="M52" s="656">
        <v>8</v>
      </c>
    </row>
    <row r="53" spans="1:13" x14ac:dyDescent="0.2">
      <c r="A53" s="1" t="s">
        <v>2912</v>
      </c>
      <c r="B53" s="813" t="str">
        <f t="shared" si="2"/>
        <v>#►</v>
      </c>
      <c r="C53" s="814" t="str">
        <f>IF(OR(C54="x",C55="x",C56="x",C57="x",C58="x",C59="x"),"x","")</f>
        <v/>
      </c>
      <c r="D53" s="814" t="str">
        <f>IF(OR(D54="x",D55="x",D56="x",D57="x",D58="x",D59="x"),"x","")</f>
        <v/>
      </c>
      <c r="E53" s="908" t="s">
        <v>557</v>
      </c>
      <c r="F53" s="908" t="s">
        <v>4461</v>
      </c>
      <c r="G53" s="129"/>
      <c r="H53" s="340"/>
      <c r="I53" s="129" t="str">
        <f t="shared" si="0"/>
        <v/>
      </c>
      <c r="J53" s="347"/>
      <c r="K53" s="176" t="s">
        <v>558</v>
      </c>
      <c r="L53" s="943">
        <v>9</v>
      </c>
      <c r="M53" s="943">
        <v>9</v>
      </c>
    </row>
    <row r="54" spans="1:13" x14ac:dyDescent="0.2">
      <c r="A54" s="1" t="s">
        <v>559</v>
      </c>
      <c r="B54" s="813" t="str">
        <f t="shared" si="2"/>
        <v>·</v>
      </c>
      <c r="C54" s="629"/>
      <c r="D54" s="629"/>
      <c r="E54" s="914" t="s">
        <v>4462</v>
      </c>
      <c r="F54" s="915" t="s">
        <v>4463</v>
      </c>
      <c r="G54" s="129" t="s">
        <v>2237</v>
      </c>
      <c r="H54" s="340"/>
      <c r="I54" s="129" t="str">
        <f t="shared" si="0"/>
        <v>AQ_MED_EndThyroi ; AQ_MED_EndThyroiAg</v>
      </c>
      <c r="J54" s="129" t="s">
        <v>2206</v>
      </c>
      <c r="K54" s="176" t="s">
        <v>560</v>
      </c>
      <c r="L54" s="656">
        <v>9</v>
      </c>
      <c r="M54" s="656">
        <v>9</v>
      </c>
    </row>
    <row r="55" spans="1:13" x14ac:dyDescent="0.2">
      <c r="A55" s="1" t="s">
        <v>561</v>
      </c>
      <c r="B55" s="813" t="str">
        <f t="shared" si="2"/>
        <v>·</v>
      </c>
      <c r="C55" s="629"/>
      <c r="D55" s="629"/>
      <c r="E55" s="914" t="s">
        <v>4464</v>
      </c>
      <c r="F55" s="915" t="s">
        <v>4465</v>
      </c>
      <c r="G55" s="129" t="s">
        <v>2238</v>
      </c>
      <c r="H55" s="340"/>
      <c r="I55" s="129" t="str">
        <f t="shared" si="0"/>
        <v>AQ_MED_EndDiabet1 ; AQ_MED_EndDiabet1Ag</v>
      </c>
      <c r="J55" s="129" t="s">
        <v>2206</v>
      </c>
      <c r="K55" s="176" t="s">
        <v>562</v>
      </c>
      <c r="L55" s="656">
        <v>9</v>
      </c>
      <c r="M55" s="656">
        <v>9</v>
      </c>
    </row>
    <row r="56" spans="1:13" x14ac:dyDescent="0.2">
      <c r="A56" s="1" t="s">
        <v>563</v>
      </c>
      <c r="B56" s="813" t="str">
        <f t="shared" si="2"/>
        <v>·</v>
      </c>
      <c r="C56" s="629"/>
      <c r="D56" s="629"/>
      <c r="E56" s="914" t="s">
        <v>4466</v>
      </c>
      <c r="F56" s="915" t="s">
        <v>4467</v>
      </c>
      <c r="G56" s="129" t="s">
        <v>2239</v>
      </c>
      <c r="H56" s="340"/>
      <c r="I56" s="129" t="str">
        <f t="shared" si="0"/>
        <v>AQ_MED_EndDiabet2 ; AQ_MED_EndDiabet2Ag</v>
      </c>
      <c r="J56" s="129" t="s">
        <v>2206</v>
      </c>
      <c r="K56" s="176" t="s">
        <v>564</v>
      </c>
      <c r="L56" s="656">
        <v>9</v>
      </c>
      <c r="M56" s="656">
        <v>9</v>
      </c>
    </row>
    <row r="57" spans="1:13" x14ac:dyDescent="0.2">
      <c r="A57" s="1" t="s">
        <v>565</v>
      </c>
      <c r="B57" s="813" t="str">
        <f t="shared" si="2"/>
        <v>·</v>
      </c>
      <c r="C57" s="629"/>
      <c r="D57" s="629"/>
      <c r="E57" s="914" t="s">
        <v>4468</v>
      </c>
      <c r="F57" s="915" t="s">
        <v>4469</v>
      </c>
      <c r="G57" s="129" t="s">
        <v>2240</v>
      </c>
      <c r="H57" s="340"/>
      <c r="I57" s="129" t="str">
        <f t="shared" si="0"/>
        <v>AQ_MED_EndCholest ; AQ_MED_EndCholestAg</v>
      </c>
      <c r="J57" s="129" t="s">
        <v>2206</v>
      </c>
      <c r="K57" s="176" t="s">
        <v>566</v>
      </c>
      <c r="L57" s="656">
        <v>9</v>
      </c>
      <c r="M57" s="656">
        <v>9</v>
      </c>
    </row>
    <row r="58" spans="1:13" x14ac:dyDescent="0.2">
      <c r="A58" s="1" t="s">
        <v>567</v>
      </c>
      <c r="B58" s="813" t="str">
        <f t="shared" si="2"/>
        <v>·</v>
      </c>
      <c r="C58" s="629"/>
      <c r="D58" s="629"/>
      <c r="E58" s="914" t="s">
        <v>4470</v>
      </c>
      <c r="F58" s="915" t="s">
        <v>4471</v>
      </c>
      <c r="G58" s="129" t="s">
        <v>2569</v>
      </c>
      <c r="H58" s="340"/>
      <c r="I58" s="129" t="str">
        <f t="shared" si="0"/>
        <v>AQ_MED_EndTriglyc ; AQ_MED_EndTriglycAg</v>
      </c>
      <c r="J58" s="129" t="s">
        <v>2206</v>
      </c>
      <c r="K58" s="176" t="s">
        <v>568</v>
      </c>
      <c r="L58" s="656">
        <v>9</v>
      </c>
      <c r="M58" s="656">
        <v>9</v>
      </c>
    </row>
    <row r="59" spans="1:13" x14ac:dyDescent="0.2">
      <c r="A59" s="1" t="s">
        <v>569</v>
      </c>
      <c r="B59" s="813" t="str">
        <f t="shared" si="2"/>
        <v>·</v>
      </c>
      <c r="C59" s="629"/>
      <c r="D59" s="629"/>
      <c r="E59" s="914" t="s">
        <v>4472</v>
      </c>
      <c r="F59" s="915" t="s">
        <v>4473</v>
      </c>
      <c r="G59" s="129" t="s">
        <v>2567</v>
      </c>
      <c r="H59" s="340"/>
      <c r="I59" s="129" t="str">
        <f t="shared" si="0"/>
        <v>AQ_MED_EndAutre ; AQ_MED_EndAutrePs ; AQ_MED_EndAutrePs2 ; AQ_MED_EndAutreAg ; AQ_MED_EndAutreAg2</v>
      </c>
      <c r="J59" s="129" t="s">
        <v>2206</v>
      </c>
      <c r="K59" s="176" t="s">
        <v>570</v>
      </c>
      <c r="L59" s="656">
        <v>9</v>
      </c>
      <c r="M59" s="656">
        <v>9</v>
      </c>
    </row>
    <row r="60" spans="1:13" x14ac:dyDescent="0.2">
      <c r="A60" s="1" t="s">
        <v>2912</v>
      </c>
      <c r="B60" s="813" t="str">
        <f t="shared" si="2"/>
        <v>#►</v>
      </c>
      <c r="C60" s="814" t="str">
        <f>IF(OR(C61="x",C62="x",C63="x",C64="x",C65="x",F66="x",C66="x",C67="x",C68="x",C69="x"),"x","")</f>
        <v/>
      </c>
      <c r="D60" s="814" t="str">
        <f>IF(OR(D61="x",D62="x",D63="x",D64="x",D65="x",G66="x",D66="x",D67="x",D68="x",D69="x"),"x","")</f>
        <v/>
      </c>
      <c r="E60" s="908" t="s">
        <v>4474</v>
      </c>
      <c r="F60" s="908" t="s">
        <v>4475</v>
      </c>
      <c r="G60" s="129" t="s">
        <v>2241</v>
      </c>
      <c r="H60" s="340"/>
      <c r="I60" s="129" t="str">
        <f t="shared" si="0"/>
        <v>AQ_MED_Cancer</v>
      </c>
      <c r="J60" s="129" t="s">
        <v>2206</v>
      </c>
      <c r="K60" s="176" t="s">
        <v>571</v>
      </c>
      <c r="L60" s="943">
        <v>10</v>
      </c>
      <c r="M60" s="943">
        <v>10</v>
      </c>
    </row>
    <row r="61" spans="1:13" x14ac:dyDescent="0.2">
      <c r="A61" s="1" t="s">
        <v>572</v>
      </c>
      <c r="B61" s="813" t="str">
        <f t="shared" si="2"/>
        <v>·</v>
      </c>
      <c r="C61" s="629"/>
      <c r="D61" s="629"/>
      <c r="E61" s="914" t="s">
        <v>4476</v>
      </c>
      <c r="F61" s="915" t="s">
        <v>4477</v>
      </c>
      <c r="G61" s="129" t="s">
        <v>2242</v>
      </c>
      <c r="H61" s="340"/>
      <c r="I61" s="129" t="str">
        <f t="shared" si="0"/>
        <v>AQ_MED_Ksein ; AQ_MED_KSeinAg</v>
      </c>
      <c r="J61" s="129" t="s">
        <v>2206</v>
      </c>
      <c r="K61" s="176" t="s">
        <v>573</v>
      </c>
      <c r="L61" s="656">
        <v>10</v>
      </c>
      <c r="M61" s="656">
        <v>10</v>
      </c>
    </row>
    <row r="62" spans="1:13" x14ac:dyDescent="0.2">
      <c r="A62" s="1" t="s">
        <v>574</v>
      </c>
      <c r="B62" s="813" t="str">
        <f t="shared" si="2"/>
        <v>·</v>
      </c>
      <c r="C62" s="629"/>
      <c r="D62" s="629"/>
      <c r="E62" s="914" t="s">
        <v>4478</v>
      </c>
      <c r="F62" s="915" t="s">
        <v>4479</v>
      </c>
      <c r="G62" s="129" t="s">
        <v>2243</v>
      </c>
      <c r="H62" s="340"/>
      <c r="I62" s="129" t="str">
        <f t="shared" si="0"/>
        <v>AQ_MED_KUCol ; AQ_MED_KUColAg</v>
      </c>
      <c r="J62" s="129" t="s">
        <v>2206</v>
      </c>
      <c r="K62" s="176" t="s">
        <v>575</v>
      </c>
      <c r="L62" s="656">
        <v>10</v>
      </c>
      <c r="M62" s="656">
        <v>10</v>
      </c>
    </row>
    <row r="63" spans="1:13" x14ac:dyDescent="0.2">
      <c r="A63" s="1" t="s">
        <v>576</v>
      </c>
      <c r="B63" s="813" t="str">
        <f t="shared" si="2"/>
        <v>·</v>
      </c>
      <c r="C63" s="629"/>
      <c r="D63" s="629"/>
      <c r="E63" s="914" t="s">
        <v>4480</v>
      </c>
      <c r="F63" s="915" t="s">
        <v>4481</v>
      </c>
      <c r="G63" s="129" t="s">
        <v>2244</v>
      </c>
      <c r="H63" s="340"/>
      <c r="I63" s="129" t="str">
        <f t="shared" si="0"/>
        <v>AQ_MED_KUCorps ; AQ_MED_KUCorpsAg</v>
      </c>
      <c r="J63" s="129" t="s">
        <v>2206</v>
      </c>
      <c r="K63" s="176" t="s">
        <v>577</v>
      </c>
      <c r="L63" s="656">
        <v>10</v>
      </c>
      <c r="M63" s="656">
        <v>10</v>
      </c>
    </row>
    <row r="64" spans="1:13" x14ac:dyDescent="0.2">
      <c r="A64" s="1" t="s">
        <v>578</v>
      </c>
      <c r="B64" s="813" t="str">
        <f t="shared" si="2"/>
        <v>·</v>
      </c>
      <c r="C64" s="629"/>
      <c r="D64" s="629"/>
      <c r="E64" s="914" t="s">
        <v>4482</v>
      </c>
      <c r="F64" s="915" t="s">
        <v>4483</v>
      </c>
      <c r="G64" s="129" t="s">
        <v>2245</v>
      </c>
      <c r="H64" s="340"/>
      <c r="I64" s="129" t="str">
        <f t="shared" si="0"/>
        <v>AQ_MED_Kovaire ; AQ_MED_KOvaireAg</v>
      </c>
      <c r="J64" s="129" t="s">
        <v>2206</v>
      </c>
      <c r="K64" s="176" t="s">
        <v>579</v>
      </c>
      <c r="L64" s="656">
        <v>10</v>
      </c>
      <c r="M64" s="656">
        <v>10</v>
      </c>
    </row>
    <row r="65" spans="1:13" x14ac:dyDescent="0.2">
      <c r="A65" s="1" t="s">
        <v>580</v>
      </c>
      <c r="B65" s="813" t="str">
        <f t="shared" si="2"/>
        <v>·</v>
      </c>
      <c r="C65" s="629"/>
      <c r="D65" s="629"/>
      <c r="E65" s="914" t="s">
        <v>4484</v>
      </c>
      <c r="F65" s="915" t="s">
        <v>4485</v>
      </c>
      <c r="G65" s="129" t="s">
        <v>2246</v>
      </c>
      <c r="H65" s="340"/>
      <c r="I65" s="129" t="str">
        <f t="shared" si="0"/>
        <v>AQ_MED_KThyro ; AQ_MED_KThyroAg</v>
      </c>
      <c r="J65" s="129" t="s">
        <v>2206</v>
      </c>
      <c r="K65" s="176"/>
      <c r="L65" s="656">
        <v>10</v>
      </c>
      <c r="M65" s="656">
        <v>10</v>
      </c>
    </row>
    <row r="66" spans="1:13" x14ac:dyDescent="0.2">
      <c r="A66" s="1" t="s">
        <v>581</v>
      </c>
      <c r="B66" s="813" t="str">
        <f t="shared" si="2"/>
        <v>·</v>
      </c>
      <c r="C66" s="629"/>
      <c r="D66" s="629"/>
      <c r="E66" s="914" t="s">
        <v>4486</v>
      </c>
      <c r="F66" s="915" t="s">
        <v>4487</v>
      </c>
      <c r="G66" s="129" t="s">
        <v>2247</v>
      </c>
      <c r="H66" s="340"/>
      <c r="I66" s="129" t="str">
        <f t="shared" si="0"/>
        <v>AQ_MED_Kpulmo ; AQ_MED_KPulmoAg</v>
      </c>
      <c r="J66" s="129" t="s">
        <v>2206</v>
      </c>
      <c r="K66" s="176" t="s">
        <v>582</v>
      </c>
      <c r="L66" s="656">
        <v>10</v>
      </c>
      <c r="M66" s="656">
        <v>10</v>
      </c>
    </row>
    <row r="67" spans="1:13" x14ac:dyDescent="0.2">
      <c r="A67" s="1" t="s">
        <v>583</v>
      </c>
      <c r="B67" s="813" t="str">
        <f t="shared" si="2"/>
        <v>·</v>
      </c>
      <c r="C67" s="629"/>
      <c r="D67" s="629"/>
      <c r="E67" s="914" t="s">
        <v>4488</v>
      </c>
      <c r="F67" s="915" t="s">
        <v>4489</v>
      </c>
      <c r="G67" s="129" t="s">
        <v>2248</v>
      </c>
      <c r="H67" s="340"/>
      <c r="I67" s="129" t="str">
        <f t="shared" ref="I67:I102" si="3">IF(G67&lt;&gt;"",IF(H67&lt;&gt;"",G67&amp;" ; "&amp;IFERROR(IF(SEARCH(" ; ",G67)&gt;0,SUBSTITUTE(G67," ; ","_N  ; ")&amp;"_N"),IFERROR(IF(SEARCH(" ;",G67)&gt;0,SUBSTITUTE(G67," ;","_N  ; ")&amp;"_N"),IFERROR(IF(SEARCH(";",G67)&gt;0,SUBSTITUTE(G67,";","_N  ; ")&amp;"_N"),G67&amp;"_N"))),G67),"")</f>
        <v>AQ_MED_Kprostate ; AQ_MED_KProstateAg</v>
      </c>
      <c r="J67" s="129" t="s">
        <v>2206</v>
      </c>
      <c r="K67" s="176" t="s">
        <v>584</v>
      </c>
      <c r="L67" s="656">
        <v>10</v>
      </c>
      <c r="M67" s="656">
        <v>10</v>
      </c>
    </row>
    <row r="68" spans="1:13" x14ac:dyDescent="0.2">
      <c r="A68" s="1" t="s">
        <v>585</v>
      </c>
      <c r="B68" s="813" t="str">
        <f t="shared" si="2"/>
        <v>·</v>
      </c>
      <c r="C68" s="629"/>
      <c r="D68" s="629"/>
      <c r="E68" s="914" t="s">
        <v>4490</v>
      </c>
      <c r="F68" s="915" t="s">
        <v>4491</v>
      </c>
      <c r="G68" s="129" t="s">
        <v>2249</v>
      </c>
      <c r="H68" s="340"/>
      <c r="I68" s="129" t="str">
        <f t="shared" si="3"/>
        <v>AQ_MED_Kcolon ; AQ_MED_KColonAg</v>
      </c>
      <c r="J68" s="129" t="s">
        <v>2206</v>
      </c>
      <c r="K68" s="176" t="s">
        <v>586</v>
      </c>
      <c r="L68" s="656">
        <v>10</v>
      </c>
      <c r="M68" s="656">
        <v>10</v>
      </c>
    </row>
    <row r="69" spans="1:13" ht="22.5" x14ac:dyDescent="0.2">
      <c r="A69" s="1" t="s">
        <v>587</v>
      </c>
      <c r="B69" s="813" t="str">
        <f t="shared" si="2"/>
        <v>·</v>
      </c>
      <c r="C69" s="629"/>
      <c r="D69" s="629"/>
      <c r="E69" s="914" t="s">
        <v>4492</v>
      </c>
      <c r="F69" s="915" t="s">
        <v>4493</v>
      </c>
      <c r="G69" s="129" t="s">
        <v>2787</v>
      </c>
      <c r="H69" s="340"/>
      <c r="I69" s="129" t="str">
        <f t="shared" si="3"/>
        <v>AQ_MED_KAutre ; AQ_MED_KAutrePs1 ; AQ_MED_KAutrePs2 ; AQ_MED_KAutrePs1Ag ; AQ_MED_KAutrePs2Ag</v>
      </c>
      <c r="J69" s="129" t="s">
        <v>2206</v>
      </c>
      <c r="K69" s="176" t="s">
        <v>588</v>
      </c>
      <c r="L69" s="656">
        <v>10</v>
      </c>
      <c r="M69" s="656">
        <v>10</v>
      </c>
    </row>
    <row r="70" spans="1:13" x14ac:dyDescent="0.2">
      <c r="A70" s="1" t="s">
        <v>589</v>
      </c>
      <c r="B70" s="813" t="str">
        <f t="shared" si="2"/>
        <v>►</v>
      </c>
      <c r="C70" s="629"/>
      <c r="D70" s="629"/>
      <c r="E70" s="908" t="s">
        <v>4494</v>
      </c>
      <c r="F70" s="908" t="s">
        <v>4495</v>
      </c>
      <c r="G70" s="129"/>
      <c r="H70" s="340"/>
      <c r="I70" s="129" t="str">
        <f t="shared" si="3"/>
        <v/>
      </c>
      <c r="J70" s="129"/>
      <c r="K70" s="176" t="s">
        <v>590</v>
      </c>
      <c r="L70" s="945">
        <v>11</v>
      </c>
      <c r="M70" s="945">
        <v>11</v>
      </c>
    </row>
    <row r="71" spans="1:13" x14ac:dyDescent="0.2">
      <c r="A71" s="1" t="s">
        <v>591</v>
      </c>
      <c r="B71" s="813" t="str">
        <f t="shared" si="2"/>
        <v>·</v>
      </c>
      <c r="C71" s="814" t="str">
        <f>IF(C70="x","x","")</f>
        <v/>
      </c>
      <c r="D71" s="814" t="str">
        <f>IF(D70="x","x","")</f>
        <v/>
      </c>
      <c r="E71" s="914" t="s">
        <v>3021</v>
      </c>
      <c r="F71" s="915" t="s">
        <v>4496</v>
      </c>
      <c r="G71" s="129" t="s">
        <v>2568</v>
      </c>
      <c r="H71" s="340"/>
      <c r="I71" s="129" t="str">
        <f t="shared" si="3"/>
        <v>AQ_MED_AutrePs1 ; AQ_MED_AutrePs2 ; AQ_MED_AutrePs1Ag ; AQ_MED_AutrePs2Ag</v>
      </c>
      <c r="J71" s="129" t="s">
        <v>2206</v>
      </c>
      <c r="K71" s="176" t="s">
        <v>592</v>
      </c>
      <c r="L71" s="656">
        <v>11</v>
      </c>
      <c r="M71" s="656">
        <v>11</v>
      </c>
    </row>
    <row r="72" spans="1:13" s="875" customFormat="1" ht="15.75" x14ac:dyDescent="0.2">
      <c r="A72" s="13" t="s">
        <v>593</v>
      </c>
      <c r="B72" s="813" t="str">
        <f t="shared" si="2"/>
        <v>◄►</v>
      </c>
      <c r="C72" s="912"/>
      <c r="D72" s="912"/>
      <c r="E72" s="913" t="s">
        <v>594</v>
      </c>
      <c r="F72" s="913" t="s">
        <v>2029</v>
      </c>
      <c r="G72" s="343"/>
      <c r="H72" s="344"/>
      <c r="I72" s="343" t="str">
        <f t="shared" si="3"/>
        <v/>
      </c>
      <c r="J72" s="350"/>
      <c r="K72" s="345" t="s">
        <v>595</v>
      </c>
      <c r="L72" s="346"/>
      <c r="M72" s="346"/>
    </row>
    <row r="73" spans="1:13" s="885" customFormat="1" x14ac:dyDescent="0.2">
      <c r="A73" s="1" t="s">
        <v>2912</v>
      </c>
      <c r="B73" s="813" t="str">
        <f t="shared" si="2"/>
        <v>#►</v>
      </c>
      <c r="C73" s="919"/>
      <c r="D73" s="919"/>
      <c r="E73" s="920" t="s">
        <v>2084</v>
      </c>
      <c r="F73" s="920" t="s">
        <v>4715</v>
      </c>
      <c r="G73" s="129" t="s">
        <v>2180</v>
      </c>
      <c r="H73" s="340"/>
      <c r="I73" s="129" t="str">
        <f t="shared" si="3"/>
        <v>AQ_MEDATCD_QuiRg ; AQ_MEDATCD_Qui</v>
      </c>
      <c r="J73" s="129" t="s">
        <v>2181</v>
      </c>
      <c r="K73" s="176" t="s">
        <v>7</v>
      </c>
      <c r="L73" s="634">
        <v>12</v>
      </c>
      <c r="M73" s="634">
        <v>12</v>
      </c>
    </row>
    <row r="74" spans="1:13" x14ac:dyDescent="0.2">
      <c r="A74" s="1" t="s">
        <v>596</v>
      </c>
      <c r="B74" s="813" t="str">
        <f t="shared" si="2"/>
        <v>►</v>
      </c>
      <c r="C74" s="629"/>
      <c r="D74" s="629"/>
      <c r="E74" s="910" t="s">
        <v>597</v>
      </c>
      <c r="F74" s="910" t="s">
        <v>4497</v>
      </c>
      <c r="G74" s="129" t="s">
        <v>2182</v>
      </c>
      <c r="H74" s="340"/>
      <c r="I74" s="129" t="str">
        <f t="shared" si="3"/>
        <v>AQ_MEDATCD_K</v>
      </c>
      <c r="J74" s="129" t="s">
        <v>2181</v>
      </c>
      <c r="K74" s="176" t="s">
        <v>598</v>
      </c>
      <c r="L74" s="634">
        <v>12</v>
      </c>
      <c r="M74" s="634">
        <v>12</v>
      </c>
    </row>
    <row r="75" spans="1:13" x14ac:dyDescent="0.2">
      <c r="A75" s="1" t="s">
        <v>599</v>
      </c>
      <c r="B75" s="813" t="str">
        <f t="shared" si="2"/>
        <v>·</v>
      </c>
      <c r="C75" s="814" t="str">
        <f>IF(C74="x","+","")</f>
        <v/>
      </c>
      <c r="D75" s="814" t="str">
        <f>IF(D74="x","+","")</f>
        <v/>
      </c>
      <c r="E75" s="921" t="s">
        <v>3090</v>
      </c>
      <c r="F75" s="922" t="s">
        <v>4498</v>
      </c>
      <c r="G75" s="129" t="s">
        <v>2570</v>
      </c>
      <c r="H75" s="340"/>
      <c r="I75" s="129" t="str">
        <f t="shared" si="3"/>
        <v>AQ_MEDATCD_KPs ; AQ_MEDATCD_KPs2</v>
      </c>
      <c r="J75" s="129" t="s">
        <v>2181</v>
      </c>
      <c r="K75" s="176" t="s">
        <v>600</v>
      </c>
      <c r="L75" s="634">
        <v>12</v>
      </c>
      <c r="M75" s="634">
        <v>12</v>
      </c>
    </row>
    <row r="76" spans="1:13" x14ac:dyDescent="0.2">
      <c r="A76" s="1" t="s">
        <v>601</v>
      </c>
      <c r="B76" s="813" t="str">
        <f t="shared" ref="B76:B102" si="4">IF(ISERROR(LOOKUP(A76,TABLE,SIGNE)),"",(LOOKUP(A76,TABLE,SIGNE)))</f>
        <v>·</v>
      </c>
      <c r="C76" s="814" t="str">
        <f>IF(C74="x","+","")</f>
        <v/>
      </c>
      <c r="D76" s="814" t="str">
        <f>IF(D74="x","+","")</f>
        <v/>
      </c>
      <c r="E76" s="921" t="s">
        <v>4914</v>
      </c>
      <c r="F76" s="922" t="s">
        <v>4499</v>
      </c>
      <c r="G76" s="129" t="s">
        <v>2571</v>
      </c>
      <c r="H76" s="340"/>
      <c r="I76" s="129" t="str">
        <f t="shared" si="3"/>
        <v>AQ_MEDATCD_KAg ; AQ_MEDATCD_KAg2</v>
      </c>
      <c r="J76" s="129" t="s">
        <v>2181</v>
      </c>
      <c r="K76" s="176" t="s">
        <v>602</v>
      </c>
      <c r="L76" s="634">
        <v>12</v>
      </c>
      <c r="M76" s="634">
        <v>12</v>
      </c>
    </row>
    <row r="77" spans="1:13" x14ac:dyDescent="0.2">
      <c r="A77" s="1" t="s">
        <v>603</v>
      </c>
      <c r="B77" s="813" t="str">
        <f t="shared" si="4"/>
        <v>►</v>
      </c>
      <c r="C77" s="629"/>
      <c r="D77" s="629"/>
      <c r="E77" s="923" t="s">
        <v>604</v>
      </c>
      <c r="F77" s="923" t="s">
        <v>4500</v>
      </c>
      <c r="G77" s="129" t="s">
        <v>2183</v>
      </c>
      <c r="H77" s="340"/>
      <c r="I77" s="129" t="str">
        <f t="shared" si="3"/>
        <v>AQ_MEDATCD_Inf</v>
      </c>
      <c r="J77" s="129" t="s">
        <v>2181</v>
      </c>
      <c r="K77" s="176" t="s">
        <v>605</v>
      </c>
      <c r="L77" s="634">
        <v>12</v>
      </c>
      <c r="M77" s="634">
        <v>12</v>
      </c>
    </row>
    <row r="78" spans="1:13" x14ac:dyDescent="0.2">
      <c r="A78" s="1" t="s">
        <v>606</v>
      </c>
      <c r="B78" s="813" t="str">
        <f t="shared" si="4"/>
        <v>·</v>
      </c>
      <c r="C78" s="814" t="str">
        <f>IF(C77="x","+","")</f>
        <v/>
      </c>
      <c r="D78" s="814" t="str">
        <f>IF(D77="x","+","")</f>
        <v/>
      </c>
      <c r="E78" s="921" t="s">
        <v>4914</v>
      </c>
      <c r="F78" s="922" t="s">
        <v>4499</v>
      </c>
      <c r="G78" s="129" t="s">
        <v>2184</v>
      </c>
      <c r="H78" s="340"/>
      <c r="I78" s="129" t="str">
        <f t="shared" si="3"/>
        <v>AQ_MEDATCD_InfAg</v>
      </c>
      <c r="J78" s="129" t="s">
        <v>2181</v>
      </c>
      <c r="K78" s="176" t="s">
        <v>607</v>
      </c>
      <c r="L78" s="634">
        <v>12</v>
      </c>
      <c r="M78" s="634">
        <v>12</v>
      </c>
    </row>
    <row r="79" spans="1:13" x14ac:dyDescent="0.2">
      <c r="A79" s="1" t="s">
        <v>608</v>
      </c>
      <c r="B79" s="813" t="str">
        <f t="shared" si="4"/>
        <v>►</v>
      </c>
      <c r="C79" s="629"/>
      <c r="D79" s="629"/>
      <c r="E79" s="923" t="s">
        <v>609</v>
      </c>
      <c r="F79" s="923" t="s">
        <v>4501</v>
      </c>
      <c r="G79" s="129" t="s">
        <v>2185</v>
      </c>
      <c r="H79" s="340"/>
      <c r="I79" s="129" t="str">
        <f t="shared" si="3"/>
        <v>AQ_MEDATCD_Ang</v>
      </c>
      <c r="J79" s="129" t="s">
        <v>2181</v>
      </c>
      <c r="K79" s="176" t="s">
        <v>610</v>
      </c>
      <c r="L79" s="634">
        <v>12</v>
      </c>
      <c r="M79" s="634">
        <v>12</v>
      </c>
    </row>
    <row r="80" spans="1:13" x14ac:dyDescent="0.2">
      <c r="A80" s="1" t="s">
        <v>611</v>
      </c>
      <c r="B80" s="813" t="str">
        <f t="shared" si="4"/>
        <v>·</v>
      </c>
      <c r="C80" s="814" t="str">
        <f>IF(C79="x","+","")</f>
        <v/>
      </c>
      <c r="D80" s="814" t="str">
        <f>IF(D79="x","+","")</f>
        <v/>
      </c>
      <c r="E80" s="921" t="s">
        <v>4914</v>
      </c>
      <c r="F80" s="922" t="s">
        <v>4499</v>
      </c>
      <c r="G80" s="129" t="s">
        <v>2186</v>
      </c>
      <c r="H80" s="340"/>
      <c r="I80" s="129" t="str">
        <f t="shared" si="3"/>
        <v>AQ_MEDATCD_AngAg</v>
      </c>
      <c r="J80" s="129" t="s">
        <v>2181</v>
      </c>
      <c r="K80" s="176" t="s">
        <v>612</v>
      </c>
      <c r="L80" s="634">
        <v>12</v>
      </c>
      <c r="M80" s="634">
        <v>12</v>
      </c>
    </row>
    <row r="81" spans="1:13" x14ac:dyDescent="0.2">
      <c r="A81" s="1" t="s">
        <v>613</v>
      </c>
      <c r="B81" s="813" t="str">
        <f t="shared" si="4"/>
        <v>►</v>
      </c>
      <c r="C81" s="629"/>
      <c r="D81" s="629"/>
      <c r="E81" s="923" t="s">
        <v>614</v>
      </c>
      <c r="F81" s="923" t="s">
        <v>4502</v>
      </c>
      <c r="G81" s="129" t="s">
        <v>2187</v>
      </c>
      <c r="H81" s="340"/>
      <c r="I81" s="129" t="str">
        <f t="shared" si="3"/>
        <v>AQ_MEDATCD_HTA</v>
      </c>
      <c r="J81" s="129" t="s">
        <v>2181</v>
      </c>
      <c r="K81" s="176" t="s">
        <v>615</v>
      </c>
      <c r="L81" s="634">
        <v>12</v>
      </c>
      <c r="M81" s="634">
        <v>12</v>
      </c>
    </row>
    <row r="82" spans="1:13" x14ac:dyDescent="0.2">
      <c r="A82" s="1" t="s">
        <v>616</v>
      </c>
      <c r="B82" s="813" t="str">
        <f t="shared" si="4"/>
        <v>·</v>
      </c>
      <c r="C82" s="814" t="str">
        <f>IF(C81="x","+","")</f>
        <v/>
      </c>
      <c r="D82" s="814" t="str">
        <f>IF(D81="x","+","")</f>
        <v/>
      </c>
      <c r="E82" s="921" t="s">
        <v>4914</v>
      </c>
      <c r="F82" s="922" t="s">
        <v>4499</v>
      </c>
      <c r="G82" s="129" t="s">
        <v>2188</v>
      </c>
      <c r="H82" s="340"/>
      <c r="I82" s="129" t="str">
        <f t="shared" si="3"/>
        <v>AQ_MEDATCD_HTAAg</v>
      </c>
      <c r="J82" s="129" t="s">
        <v>2181</v>
      </c>
      <c r="K82" s="176" t="s">
        <v>617</v>
      </c>
      <c r="L82" s="634">
        <v>12</v>
      </c>
      <c r="M82" s="634">
        <v>12</v>
      </c>
    </row>
    <row r="83" spans="1:13" x14ac:dyDescent="0.2">
      <c r="A83" s="1" t="s">
        <v>618</v>
      </c>
      <c r="B83" s="813" t="str">
        <f t="shared" si="4"/>
        <v>►</v>
      </c>
      <c r="C83" s="629"/>
      <c r="D83" s="629"/>
      <c r="E83" s="923" t="s">
        <v>619</v>
      </c>
      <c r="F83" s="923" t="s">
        <v>4503</v>
      </c>
      <c r="G83" s="129" t="s">
        <v>2189</v>
      </c>
      <c r="H83" s="340"/>
      <c r="I83" s="129" t="str">
        <f t="shared" si="3"/>
        <v>AQ_MEDATCD_MorSub</v>
      </c>
      <c r="J83" s="129" t="s">
        <v>2181</v>
      </c>
      <c r="K83" s="176" t="s">
        <v>620</v>
      </c>
      <c r="L83" s="634">
        <v>12</v>
      </c>
      <c r="M83" s="634">
        <v>12</v>
      </c>
    </row>
    <row r="84" spans="1:13" x14ac:dyDescent="0.2">
      <c r="A84" s="1" t="s">
        <v>621</v>
      </c>
      <c r="B84" s="813" t="str">
        <f t="shared" si="4"/>
        <v>·</v>
      </c>
      <c r="C84" s="814" t="str">
        <f>IF(C83="x","+","")</f>
        <v/>
      </c>
      <c r="D84" s="814" t="str">
        <f>IF(D83="x","+","")</f>
        <v/>
      </c>
      <c r="E84" s="921" t="s">
        <v>4916</v>
      </c>
      <c r="F84" s="922" t="s">
        <v>4504</v>
      </c>
      <c r="G84" s="129" t="s">
        <v>2190</v>
      </c>
      <c r="H84" s="340"/>
      <c r="I84" s="129" t="str">
        <f t="shared" si="3"/>
        <v>AQ_MEDATCD_MorSubAg</v>
      </c>
      <c r="J84" s="129" t="s">
        <v>2181</v>
      </c>
      <c r="K84" s="176" t="s">
        <v>622</v>
      </c>
      <c r="L84" s="634">
        <v>12</v>
      </c>
      <c r="M84" s="634">
        <v>12</v>
      </c>
    </row>
    <row r="85" spans="1:13" x14ac:dyDescent="0.2">
      <c r="A85" s="1" t="s">
        <v>623</v>
      </c>
      <c r="B85" s="813" t="str">
        <f t="shared" si="4"/>
        <v>►</v>
      </c>
      <c r="C85" s="629"/>
      <c r="D85" s="629"/>
      <c r="E85" s="923" t="s">
        <v>624</v>
      </c>
      <c r="F85" s="923" t="s">
        <v>4505</v>
      </c>
      <c r="G85" s="129" t="s">
        <v>2191</v>
      </c>
      <c r="H85" s="340"/>
      <c r="I85" s="129" t="str">
        <f t="shared" si="3"/>
        <v>AQ_MEDATCD_AVC</v>
      </c>
      <c r="J85" s="129" t="s">
        <v>2181</v>
      </c>
      <c r="K85" s="176" t="s">
        <v>625</v>
      </c>
      <c r="L85" s="634">
        <v>12</v>
      </c>
      <c r="M85" s="634">
        <v>12</v>
      </c>
    </row>
    <row r="86" spans="1:13" x14ac:dyDescent="0.2">
      <c r="A86" s="1" t="s">
        <v>626</v>
      </c>
      <c r="B86" s="813" t="str">
        <f t="shared" si="4"/>
        <v>·</v>
      </c>
      <c r="C86" s="814" t="str">
        <f>IF(C85="x","+","")</f>
        <v/>
      </c>
      <c r="D86" s="814" t="str">
        <f>IF(D85="x","+","")</f>
        <v/>
      </c>
      <c r="E86" s="921" t="s">
        <v>4914</v>
      </c>
      <c r="F86" s="922" t="s">
        <v>4499</v>
      </c>
      <c r="G86" s="129" t="s">
        <v>2192</v>
      </c>
      <c r="H86" s="340"/>
      <c r="I86" s="129" t="str">
        <f t="shared" si="3"/>
        <v>AQ_MEDATCD_AVCAg</v>
      </c>
      <c r="J86" s="129" t="s">
        <v>2181</v>
      </c>
      <c r="K86" s="176" t="s">
        <v>627</v>
      </c>
      <c r="L86" s="634">
        <v>12</v>
      </c>
      <c r="M86" s="634">
        <v>12</v>
      </c>
    </row>
    <row r="87" spans="1:13" x14ac:dyDescent="0.2">
      <c r="A87" s="1" t="s">
        <v>628</v>
      </c>
      <c r="B87" s="813" t="str">
        <f t="shared" si="4"/>
        <v>►</v>
      </c>
      <c r="C87" s="629"/>
      <c r="D87" s="629"/>
      <c r="E87" s="923" t="s">
        <v>3022</v>
      </c>
      <c r="F87" s="923" t="s">
        <v>4506</v>
      </c>
      <c r="G87" s="129" t="s">
        <v>2193</v>
      </c>
      <c r="H87" s="340"/>
      <c r="I87" s="129" t="str">
        <f t="shared" si="3"/>
        <v>AQ_MEDATCD_Alz</v>
      </c>
      <c r="J87" s="129" t="s">
        <v>2181</v>
      </c>
      <c r="K87" s="176"/>
      <c r="L87" s="634">
        <v>12</v>
      </c>
      <c r="M87" s="634">
        <v>12</v>
      </c>
    </row>
    <row r="88" spans="1:13" x14ac:dyDescent="0.2">
      <c r="A88" s="1" t="s">
        <v>629</v>
      </c>
      <c r="B88" s="813" t="str">
        <f t="shared" si="4"/>
        <v>·</v>
      </c>
      <c r="C88" s="814" t="str">
        <f t="shared" ref="C88:D90" si="5">IF(C87="x","+","")</f>
        <v/>
      </c>
      <c r="D88" s="814" t="str">
        <f t="shared" si="5"/>
        <v/>
      </c>
      <c r="E88" s="921" t="s">
        <v>4914</v>
      </c>
      <c r="F88" s="922" t="s">
        <v>4499</v>
      </c>
      <c r="G88" s="129" t="s">
        <v>2194</v>
      </c>
      <c r="H88" s="340"/>
      <c r="I88" s="129" t="str">
        <f t="shared" si="3"/>
        <v>AQ_MEDATCD_AlzAG</v>
      </c>
      <c r="J88" s="129" t="s">
        <v>2181</v>
      </c>
      <c r="K88" s="176"/>
      <c r="L88" s="634">
        <v>12</v>
      </c>
      <c r="M88" s="634">
        <v>12</v>
      </c>
    </row>
    <row r="89" spans="1:13" x14ac:dyDescent="0.2">
      <c r="A89" s="1" t="s">
        <v>630</v>
      </c>
      <c r="B89" s="813" t="str">
        <f t="shared" si="4"/>
        <v>►</v>
      </c>
      <c r="C89" s="629"/>
      <c r="D89" s="629"/>
      <c r="E89" s="923" t="s">
        <v>631</v>
      </c>
      <c r="F89" s="923" t="s">
        <v>4507</v>
      </c>
      <c r="G89" s="129" t="s">
        <v>2195</v>
      </c>
      <c r="H89" s="340"/>
      <c r="I89" s="129" t="str">
        <f t="shared" si="3"/>
        <v>AQ_MEDATCD_Psy</v>
      </c>
      <c r="J89" s="129" t="s">
        <v>2181</v>
      </c>
      <c r="K89" s="176" t="s">
        <v>7</v>
      </c>
      <c r="L89" s="634">
        <v>12</v>
      </c>
      <c r="M89" s="634">
        <v>12</v>
      </c>
    </row>
    <row r="90" spans="1:13" x14ac:dyDescent="0.2">
      <c r="A90" s="1" t="s">
        <v>632</v>
      </c>
      <c r="B90" s="813" t="str">
        <f t="shared" si="4"/>
        <v>·</v>
      </c>
      <c r="C90" s="814" t="str">
        <f t="shared" si="5"/>
        <v/>
      </c>
      <c r="D90" s="814" t="str">
        <f t="shared" si="5"/>
        <v/>
      </c>
      <c r="E90" s="921" t="s">
        <v>633</v>
      </c>
      <c r="F90" s="922" t="s">
        <v>4508</v>
      </c>
      <c r="G90" s="129" t="s">
        <v>4852</v>
      </c>
      <c r="H90" s="340"/>
      <c r="I90" s="129" t="str">
        <f t="shared" si="3"/>
        <v>AQ_MEDATCD_PsyPs</v>
      </c>
      <c r="J90" s="129" t="s">
        <v>2181</v>
      </c>
      <c r="K90" s="176" t="s">
        <v>7</v>
      </c>
      <c r="L90" s="634">
        <v>12</v>
      </c>
      <c r="M90" s="634">
        <v>12</v>
      </c>
    </row>
    <row r="91" spans="1:13" x14ac:dyDescent="0.2">
      <c r="A91" s="1" t="s">
        <v>634</v>
      </c>
      <c r="B91" s="813" t="str">
        <f t="shared" si="4"/>
        <v>·</v>
      </c>
      <c r="C91" s="814" t="str">
        <f>IF(C89="x","+","")</f>
        <v/>
      </c>
      <c r="D91" s="814" t="str">
        <f>IF(D89="x","+","")</f>
        <v/>
      </c>
      <c r="E91" s="921" t="s">
        <v>4914</v>
      </c>
      <c r="F91" s="922" t="s">
        <v>4499</v>
      </c>
      <c r="G91" s="129" t="s">
        <v>4853</v>
      </c>
      <c r="H91" s="340"/>
      <c r="I91" s="129" t="str">
        <f t="shared" si="3"/>
        <v>AQ_MEDATCD_PsyAg</v>
      </c>
      <c r="J91" s="129" t="s">
        <v>2181</v>
      </c>
      <c r="K91" s="176" t="s">
        <v>7</v>
      </c>
      <c r="L91" s="634">
        <v>12</v>
      </c>
      <c r="M91" s="634">
        <v>12</v>
      </c>
    </row>
    <row r="92" spans="1:13" x14ac:dyDescent="0.2">
      <c r="A92" s="1" t="s">
        <v>635</v>
      </c>
      <c r="B92" s="813" t="str">
        <f t="shared" si="4"/>
        <v>►</v>
      </c>
      <c r="C92" s="629"/>
      <c r="D92" s="629"/>
      <c r="E92" s="923" t="s">
        <v>636</v>
      </c>
      <c r="F92" s="923" t="s">
        <v>4509</v>
      </c>
      <c r="G92" s="129" t="s">
        <v>2196</v>
      </c>
      <c r="H92" s="340"/>
      <c r="I92" s="129" t="str">
        <f t="shared" si="3"/>
        <v>AQ_MEDATCD_Suicid</v>
      </c>
      <c r="J92" s="129" t="s">
        <v>2181</v>
      </c>
      <c r="K92" s="176" t="s">
        <v>637</v>
      </c>
      <c r="L92" s="634">
        <v>12</v>
      </c>
      <c r="M92" s="634">
        <v>12</v>
      </c>
    </row>
    <row r="93" spans="1:13" x14ac:dyDescent="0.2">
      <c r="A93" s="1" t="s">
        <v>638</v>
      </c>
      <c r="B93" s="813" t="str">
        <f t="shared" si="4"/>
        <v>·</v>
      </c>
      <c r="C93" s="814" t="str">
        <f t="shared" ref="C93:D99" si="6">IF(C92="x","+","")</f>
        <v/>
      </c>
      <c r="D93" s="814" t="str">
        <f t="shared" si="6"/>
        <v/>
      </c>
      <c r="E93" s="921" t="s">
        <v>4916</v>
      </c>
      <c r="F93" s="922" t="s">
        <v>4504</v>
      </c>
      <c r="G93" s="129" t="s">
        <v>2197</v>
      </c>
      <c r="H93" s="340"/>
      <c r="I93" s="129" t="str">
        <f t="shared" si="3"/>
        <v>AQ_MEDATCD_SuicidAg</v>
      </c>
      <c r="J93" s="129" t="s">
        <v>2181</v>
      </c>
      <c r="K93" s="176" t="s">
        <v>639</v>
      </c>
      <c r="L93" s="634">
        <v>12</v>
      </c>
      <c r="M93" s="634">
        <v>12</v>
      </c>
    </row>
    <row r="94" spans="1:13" x14ac:dyDescent="0.2">
      <c r="A94" s="1" t="s">
        <v>640</v>
      </c>
      <c r="B94" s="813" t="str">
        <f t="shared" si="4"/>
        <v>►</v>
      </c>
      <c r="C94" s="629"/>
      <c r="D94" s="629"/>
      <c r="E94" s="923" t="s">
        <v>641</v>
      </c>
      <c r="F94" s="923" t="s">
        <v>4510</v>
      </c>
      <c r="G94" s="129" t="s">
        <v>2198</v>
      </c>
      <c r="H94" s="340"/>
      <c r="I94" s="129" t="str">
        <f t="shared" si="3"/>
        <v>AQ_MEDATCD_Diabet</v>
      </c>
      <c r="J94" s="129" t="s">
        <v>2181</v>
      </c>
      <c r="K94" s="176" t="s">
        <v>642</v>
      </c>
      <c r="L94" s="634">
        <v>12</v>
      </c>
      <c r="M94" s="634">
        <v>12</v>
      </c>
    </row>
    <row r="95" spans="1:13" x14ac:dyDescent="0.2">
      <c r="A95" s="1" t="s">
        <v>643</v>
      </c>
      <c r="B95" s="813" t="str">
        <f t="shared" si="4"/>
        <v>·</v>
      </c>
      <c r="C95" s="814" t="str">
        <f t="shared" si="6"/>
        <v/>
      </c>
      <c r="D95" s="814" t="str">
        <f t="shared" si="6"/>
        <v/>
      </c>
      <c r="E95" s="921" t="s">
        <v>4914</v>
      </c>
      <c r="F95" s="922" t="s">
        <v>4499</v>
      </c>
      <c r="G95" s="129" t="s">
        <v>2199</v>
      </c>
      <c r="H95" s="340"/>
      <c r="I95" s="129" t="str">
        <f t="shared" si="3"/>
        <v>AQ_MEDATCD_DiabetAg</v>
      </c>
      <c r="J95" s="129" t="s">
        <v>2181</v>
      </c>
      <c r="K95" s="176" t="s">
        <v>644</v>
      </c>
      <c r="L95" s="634">
        <v>12</v>
      </c>
      <c r="M95" s="634">
        <v>12</v>
      </c>
    </row>
    <row r="96" spans="1:13" x14ac:dyDescent="0.2">
      <c r="A96" s="1" t="s">
        <v>645</v>
      </c>
      <c r="B96" s="813" t="str">
        <f t="shared" si="4"/>
        <v>►</v>
      </c>
      <c r="C96" s="629"/>
      <c r="D96" s="629"/>
      <c r="E96" s="923" t="s">
        <v>646</v>
      </c>
      <c r="F96" s="923" t="s">
        <v>4511</v>
      </c>
      <c r="G96" s="129" t="s">
        <v>2200</v>
      </c>
      <c r="H96" s="340"/>
      <c r="I96" s="129" t="str">
        <f t="shared" si="3"/>
        <v>AQ_MEDATCD_Dialys</v>
      </c>
      <c r="J96" s="129" t="s">
        <v>2181</v>
      </c>
      <c r="K96" s="176" t="s">
        <v>647</v>
      </c>
      <c r="L96" s="634">
        <v>12</v>
      </c>
      <c r="M96" s="634">
        <v>12</v>
      </c>
    </row>
    <row r="97" spans="1:13" x14ac:dyDescent="0.2">
      <c r="A97" s="1" t="s">
        <v>648</v>
      </c>
      <c r="B97" s="813" t="str">
        <f t="shared" si="4"/>
        <v>·</v>
      </c>
      <c r="C97" s="814" t="str">
        <f t="shared" si="6"/>
        <v/>
      </c>
      <c r="D97" s="814" t="str">
        <f t="shared" si="6"/>
        <v/>
      </c>
      <c r="E97" s="921" t="s">
        <v>4916</v>
      </c>
      <c r="F97" s="922" t="s">
        <v>4504</v>
      </c>
      <c r="G97" s="129" t="s">
        <v>2201</v>
      </c>
      <c r="H97" s="340"/>
      <c r="I97" s="129" t="str">
        <f t="shared" si="3"/>
        <v>AQ_MEDATCD_DialysAg</v>
      </c>
      <c r="J97" s="129" t="s">
        <v>2181</v>
      </c>
      <c r="K97" s="176" t="s">
        <v>649</v>
      </c>
      <c r="L97" s="634">
        <v>12</v>
      </c>
      <c r="M97" s="634">
        <v>12</v>
      </c>
    </row>
    <row r="98" spans="1:13" x14ac:dyDescent="0.2">
      <c r="A98" s="1" t="s">
        <v>650</v>
      </c>
      <c r="B98" s="813" t="str">
        <f t="shared" si="4"/>
        <v>►</v>
      </c>
      <c r="C98" s="629"/>
      <c r="D98" s="629"/>
      <c r="E98" s="923" t="s">
        <v>651</v>
      </c>
      <c r="F98" s="923" t="s">
        <v>4512</v>
      </c>
      <c r="G98" s="129" t="s">
        <v>2202</v>
      </c>
      <c r="H98" s="340"/>
      <c r="I98" s="129" t="str">
        <f t="shared" si="3"/>
        <v>AQ_MEDATCD_Autre</v>
      </c>
      <c r="J98" s="129" t="s">
        <v>2181</v>
      </c>
      <c r="K98" s="176" t="s">
        <v>652</v>
      </c>
      <c r="L98" s="634">
        <v>12</v>
      </c>
      <c r="M98" s="634"/>
    </row>
    <row r="99" spans="1:13" x14ac:dyDescent="0.2">
      <c r="A99" s="1" t="s">
        <v>653</v>
      </c>
      <c r="B99" s="813" t="str">
        <f t="shared" si="4"/>
        <v>·</v>
      </c>
      <c r="C99" s="814" t="str">
        <f t="shared" si="6"/>
        <v/>
      </c>
      <c r="D99" s="814" t="str">
        <f t="shared" si="6"/>
        <v/>
      </c>
      <c r="E99" s="921" t="s">
        <v>654</v>
      </c>
      <c r="F99" s="922" t="s">
        <v>4508</v>
      </c>
      <c r="G99" s="129" t="s">
        <v>2572</v>
      </c>
      <c r="H99" s="340"/>
      <c r="I99" s="129" t="str">
        <f t="shared" si="3"/>
        <v>AQ_MEDATCD_AutrePs ; AQ_MEDATCD_AutrePs2</v>
      </c>
      <c r="J99" s="129" t="s">
        <v>2181</v>
      </c>
      <c r="K99" s="176" t="s">
        <v>655</v>
      </c>
      <c r="L99" s="634">
        <v>12</v>
      </c>
      <c r="M99" s="656"/>
    </row>
    <row r="100" spans="1:13" x14ac:dyDescent="0.2">
      <c r="A100" s="1" t="s">
        <v>656</v>
      </c>
      <c r="B100" s="813" t="str">
        <f t="shared" si="4"/>
        <v>·</v>
      </c>
      <c r="C100" s="814" t="str">
        <f>IF(C98="x","+","")</f>
        <v/>
      </c>
      <c r="D100" s="814" t="str">
        <f>IF(D98="x","+","")</f>
        <v/>
      </c>
      <c r="E100" s="921" t="s">
        <v>4914</v>
      </c>
      <c r="F100" s="922" t="s">
        <v>4499</v>
      </c>
      <c r="G100" s="129" t="s">
        <v>2573</v>
      </c>
      <c r="H100" s="340"/>
      <c r="I100" s="129" t="str">
        <f t="shared" si="3"/>
        <v>AQ_MEDATCD_AutreAg ; AQ_MEDATCD_AutreAg2</v>
      </c>
      <c r="J100" s="129" t="s">
        <v>2181</v>
      </c>
      <c r="K100" s="176" t="s">
        <v>657</v>
      </c>
      <c r="L100" s="634">
        <v>12</v>
      </c>
      <c r="M100" s="656"/>
    </row>
    <row r="101" spans="1:13" x14ac:dyDescent="0.2">
      <c r="A101" s="1" t="s">
        <v>658</v>
      </c>
      <c r="B101" s="813" t="str">
        <f t="shared" si="4"/>
        <v>►</v>
      </c>
      <c r="C101" s="629"/>
      <c r="D101" s="629"/>
      <c r="E101" s="923" t="s">
        <v>3091</v>
      </c>
      <c r="F101" s="923" t="s">
        <v>4513</v>
      </c>
      <c r="G101" s="129" t="s">
        <v>2203</v>
      </c>
      <c r="H101" s="340"/>
      <c r="I101" s="129" t="str">
        <f t="shared" si="3"/>
        <v>AQ_MEDATCD_Asthme</v>
      </c>
      <c r="J101" s="129" t="s">
        <v>2181</v>
      </c>
      <c r="K101" s="176"/>
      <c r="L101" s="634"/>
      <c r="M101" s="634">
        <v>12</v>
      </c>
    </row>
    <row r="102" spans="1:13" x14ac:dyDescent="0.2">
      <c r="A102" s="1" t="s">
        <v>659</v>
      </c>
      <c r="B102" s="813" t="str">
        <f t="shared" si="4"/>
        <v>·</v>
      </c>
      <c r="C102" s="814" t="str">
        <f>IF(C101="x","+","")</f>
        <v/>
      </c>
      <c r="D102" s="814" t="str">
        <f>IF(D101="x","+","")</f>
        <v/>
      </c>
      <c r="E102" s="921" t="s">
        <v>4915</v>
      </c>
      <c r="F102" s="922" t="s">
        <v>4499</v>
      </c>
      <c r="G102" s="129" t="s">
        <v>2204</v>
      </c>
      <c r="H102" s="340"/>
      <c r="I102" s="129" t="str">
        <f t="shared" si="3"/>
        <v>AQ_MEDATCD_AsthmeAg</v>
      </c>
      <c r="J102" s="129" t="s">
        <v>2181</v>
      </c>
      <c r="K102" s="351"/>
      <c r="L102" s="656"/>
      <c r="M102" s="634">
        <v>12</v>
      </c>
    </row>
    <row r="103" spans="1:13" s="933" customFormat="1" x14ac:dyDescent="0.2">
      <c r="A103"/>
      <c r="B103" s="930"/>
      <c r="C103" s="931"/>
      <c r="D103" s="931"/>
      <c r="E103" s="932"/>
      <c r="F103" s="932"/>
      <c r="G103" s="352"/>
      <c r="H103" s="353"/>
      <c r="I103" s="352"/>
      <c r="J103" s="354"/>
      <c r="K103" s="355"/>
      <c r="L103" s="946"/>
      <c r="M103" s="946"/>
    </row>
    <row r="104" spans="1:13" s="933" customFormat="1" x14ac:dyDescent="0.2">
      <c r="A104"/>
      <c r="B104" s="930"/>
      <c r="C104" s="931"/>
      <c r="D104" s="931"/>
      <c r="E104" s="932"/>
      <c r="F104" s="932"/>
      <c r="G104" s="352"/>
      <c r="H104" s="353"/>
      <c r="I104" s="352"/>
      <c r="J104" s="354"/>
      <c r="K104" s="355"/>
      <c r="L104" s="946"/>
      <c r="M104" s="946"/>
    </row>
    <row r="105" spans="1:13" s="933" customFormat="1" x14ac:dyDescent="0.2">
      <c r="A105"/>
      <c r="B105" s="930"/>
      <c r="C105" s="931"/>
      <c r="D105" s="931"/>
      <c r="E105" s="932"/>
      <c r="F105" s="932"/>
      <c r="G105" s="352"/>
      <c r="H105" s="353"/>
      <c r="I105" s="352"/>
      <c r="J105" s="354"/>
      <c r="K105" s="355"/>
      <c r="L105" s="946"/>
      <c r="M105" s="946"/>
    </row>
    <row r="106" spans="1:13" s="933" customFormat="1" x14ac:dyDescent="0.2">
      <c r="A106"/>
      <c r="B106" s="930"/>
      <c r="C106" s="931"/>
      <c r="D106" s="931"/>
      <c r="E106" s="932"/>
      <c r="F106" s="932"/>
      <c r="G106" s="352"/>
      <c r="H106" s="353"/>
      <c r="I106" s="352"/>
      <c r="J106" s="354"/>
      <c r="K106" s="355"/>
      <c r="L106" s="946"/>
      <c r="M106" s="946"/>
    </row>
    <row r="107" spans="1:13" s="933" customFormat="1" x14ac:dyDescent="0.2">
      <c r="A107"/>
      <c r="B107" s="930"/>
      <c r="C107" s="931"/>
      <c r="D107" s="931"/>
      <c r="E107" s="932"/>
      <c r="F107" s="932"/>
      <c r="G107" s="352"/>
      <c r="H107" s="353"/>
      <c r="I107" s="352"/>
      <c r="J107" s="354"/>
      <c r="K107" s="355"/>
      <c r="L107" s="946"/>
      <c r="M107" s="946"/>
    </row>
    <row r="108" spans="1:13" s="933" customFormat="1" x14ac:dyDescent="0.2">
      <c r="A108"/>
      <c r="B108" s="930"/>
      <c r="C108" s="931"/>
      <c r="D108" s="931"/>
      <c r="E108" s="932"/>
      <c r="F108" s="932"/>
      <c r="G108" s="352"/>
      <c r="H108" s="353"/>
      <c r="I108" s="352"/>
      <c r="J108" s="354"/>
      <c r="K108" s="355"/>
      <c r="L108" s="946"/>
      <c r="M108" s="946"/>
    </row>
    <row r="109" spans="1:13" s="933" customFormat="1" x14ac:dyDescent="0.2">
      <c r="A109"/>
      <c r="B109" s="930"/>
      <c r="C109" s="931"/>
      <c r="D109" s="931"/>
      <c r="E109" s="932"/>
      <c r="F109" s="932"/>
      <c r="G109" s="352"/>
      <c r="H109" s="353"/>
      <c r="I109" s="352"/>
      <c r="J109" s="354"/>
      <c r="K109" s="355"/>
      <c r="L109" s="946"/>
      <c r="M109" s="946"/>
    </row>
    <row r="110" spans="1:13" s="933" customFormat="1" x14ac:dyDescent="0.2">
      <c r="A110"/>
      <c r="B110" s="930"/>
      <c r="C110" s="931"/>
      <c r="D110" s="931"/>
      <c r="E110" s="932"/>
      <c r="F110" s="932"/>
      <c r="G110" s="352"/>
      <c r="H110" s="353"/>
      <c r="I110" s="352"/>
      <c r="J110" s="354"/>
      <c r="K110" s="355"/>
      <c r="L110" s="946"/>
      <c r="M110" s="946"/>
    </row>
    <row r="111" spans="1:13" s="933" customFormat="1" x14ac:dyDescent="0.2">
      <c r="A111"/>
      <c r="B111" s="930"/>
      <c r="C111" s="931"/>
      <c r="D111" s="931"/>
      <c r="E111" s="932"/>
      <c r="F111" s="932"/>
      <c r="G111" s="352"/>
      <c r="H111" s="353"/>
      <c r="I111" s="352"/>
      <c r="J111" s="354"/>
      <c r="K111" s="355"/>
      <c r="L111" s="946"/>
      <c r="M111" s="946"/>
    </row>
    <row r="112" spans="1:13" s="933" customFormat="1" x14ac:dyDescent="0.2">
      <c r="A112"/>
      <c r="B112" s="930"/>
      <c r="C112" s="931"/>
      <c r="D112" s="931"/>
      <c r="E112" s="932"/>
      <c r="F112" s="932"/>
      <c r="G112" s="352"/>
      <c r="H112" s="353"/>
      <c r="I112" s="352"/>
      <c r="J112" s="354"/>
      <c r="K112" s="355"/>
      <c r="L112" s="946"/>
      <c r="M112" s="946"/>
    </row>
    <row r="113" spans="1:13" s="933" customFormat="1" x14ac:dyDescent="0.2">
      <c r="A113"/>
      <c r="B113" s="930"/>
      <c r="C113" s="931"/>
      <c r="D113" s="931"/>
      <c r="E113" s="932"/>
      <c r="F113" s="932"/>
      <c r="G113" s="352"/>
      <c r="H113" s="353"/>
      <c r="I113" s="352"/>
      <c r="J113" s="354"/>
      <c r="K113" s="355"/>
      <c r="L113" s="946"/>
      <c r="M113" s="946"/>
    </row>
    <row r="114" spans="1:13" s="933" customFormat="1" x14ac:dyDescent="0.2">
      <c r="A114"/>
      <c r="B114" s="930"/>
      <c r="C114" s="931"/>
      <c r="D114" s="931"/>
      <c r="E114" s="932"/>
      <c r="F114" s="932"/>
      <c r="G114" s="352"/>
      <c r="H114" s="353"/>
      <c r="I114" s="352"/>
      <c r="J114" s="354"/>
      <c r="K114" s="355"/>
      <c r="L114" s="946"/>
      <c r="M114" s="946"/>
    </row>
    <row r="115" spans="1:13" s="933" customFormat="1" x14ac:dyDescent="0.2">
      <c r="A115"/>
      <c r="B115" s="930"/>
      <c r="C115" s="931"/>
      <c r="D115" s="931"/>
      <c r="E115" s="932"/>
      <c r="F115" s="932"/>
      <c r="G115" s="352"/>
      <c r="H115" s="353"/>
      <c r="I115" s="352"/>
      <c r="J115" s="354"/>
      <c r="K115" s="355"/>
      <c r="L115" s="946"/>
      <c r="M115" s="946"/>
    </row>
    <row r="116" spans="1:13" s="933" customFormat="1" x14ac:dyDescent="0.2">
      <c r="A116"/>
      <c r="B116" s="930"/>
      <c r="C116" s="931"/>
      <c r="D116" s="931"/>
      <c r="E116" s="932"/>
      <c r="F116" s="932"/>
      <c r="G116" s="352"/>
      <c r="H116" s="353"/>
      <c r="I116" s="352"/>
      <c r="J116" s="354"/>
      <c r="K116" s="355"/>
      <c r="L116" s="946"/>
      <c r="M116" s="946"/>
    </row>
    <row r="117" spans="1:13" s="933" customFormat="1" x14ac:dyDescent="0.2">
      <c r="A117"/>
      <c r="B117" s="930"/>
      <c r="C117" s="931"/>
      <c r="D117" s="931"/>
      <c r="E117" s="932"/>
      <c r="F117" s="932"/>
      <c r="G117" s="352"/>
      <c r="H117" s="353"/>
      <c r="I117" s="352"/>
      <c r="J117" s="354"/>
      <c r="K117" s="355"/>
      <c r="L117" s="946"/>
      <c r="M117" s="946"/>
    </row>
    <row r="118" spans="1:13" s="933" customFormat="1" x14ac:dyDescent="0.2">
      <c r="A118"/>
      <c r="B118" s="930"/>
      <c r="C118" s="931"/>
      <c r="D118" s="931"/>
      <c r="E118" s="932"/>
      <c r="F118" s="932"/>
      <c r="G118" s="352"/>
      <c r="H118" s="353"/>
      <c r="I118" s="352"/>
      <c r="J118" s="354"/>
      <c r="K118" s="355"/>
      <c r="L118" s="946"/>
      <c r="M118" s="946"/>
    </row>
    <row r="119" spans="1:13" s="933" customFormat="1" x14ac:dyDescent="0.2">
      <c r="A119"/>
      <c r="B119" s="930"/>
      <c r="C119" s="931"/>
      <c r="D119" s="931"/>
      <c r="E119" s="932"/>
      <c r="F119" s="932"/>
      <c r="G119" s="352"/>
      <c r="H119" s="353"/>
      <c r="I119" s="352"/>
      <c r="J119" s="354"/>
      <c r="K119" s="355"/>
      <c r="L119" s="946"/>
      <c r="M119" s="946"/>
    </row>
    <row r="120" spans="1:13" s="933" customFormat="1" x14ac:dyDescent="0.2">
      <c r="A120"/>
      <c r="B120" s="930"/>
      <c r="C120" s="931"/>
      <c r="D120" s="931"/>
      <c r="E120" s="932"/>
      <c r="F120" s="932"/>
      <c r="G120" s="352"/>
      <c r="H120" s="353"/>
      <c r="I120" s="352"/>
      <c r="J120" s="354"/>
      <c r="K120" s="355"/>
      <c r="L120" s="946"/>
      <c r="M120" s="946"/>
    </row>
    <row r="121" spans="1:13" s="933" customFormat="1" x14ac:dyDescent="0.2">
      <c r="A121"/>
      <c r="B121" s="930"/>
      <c r="C121" s="931"/>
      <c r="D121" s="931"/>
      <c r="E121" s="932"/>
      <c r="F121" s="932"/>
      <c r="G121" s="352"/>
      <c r="H121" s="353"/>
      <c r="I121" s="352"/>
      <c r="J121" s="354"/>
      <c r="K121" s="355"/>
      <c r="L121" s="946"/>
      <c r="M121" s="946"/>
    </row>
    <row r="122" spans="1:13" s="933" customFormat="1" x14ac:dyDescent="0.2">
      <c r="A122"/>
      <c r="B122" s="930"/>
      <c r="C122" s="931"/>
      <c r="D122" s="931"/>
      <c r="E122" s="932"/>
      <c r="F122" s="932"/>
      <c r="G122" s="352"/>
      <c r="H122" s="353"/>
      <c r="I122" s="352"/>
      <c r="J122" s="354"/>
      <c r="K122" s="355"/>
      <c r="L122" s="946"/>
      <c r="M122" s="946"/>
    </row>
    <row r="123" spans="1:13" s="933" customFormat="1" x14ac:dyDescent="0.2">
      <c r="A123"/>
      <c r="B123" s="930"/>
      <c r="C123" s="931"/>
      <c r="D123" s="931"/>
      <c r="E123" s="932"/>
      <c r="F123" s="932"/>
      <c r="G123" s="352"/>
      <c r="H123" s="353"/>
      <c r="I123" s="352"/>
      <c r="J123" s="354"/>
      <c r="K123" s="355"/>
      <c r="L123" s="946"/>
      <c r="M123" s="946"/>
    </row>
  </sheetData>
  <sheetProtection algorithmName="SHA-512" hashValue="crbJQK0ra+yXvs+MUcETbFXgFQd1AaG9jKGUeXHWyWKEMymZAph5fScKuHYFJwaQKkp+3phnXhCd8sOC1W84Ng==" saltValue="A82Cx8BaNR8v9wGRXmW4VQ==" spinCount="100000" sheet="1" objects="1" scenarios="1"/>
  <autoFilter ref="C1:D102" xr:uid="{B9C237BC-8C3D-472F-ABFE-1E24C5564FC7}">
    <filterColumn colId="0">
      <filters blank="1">
        <filter val="Insérer x _x000a_pour la sélection"/>
      </filters>
    </filterColumn>
  </autoFilter>
  <customSheetViews>
    <customSheetView guid="{38B3E0C0-855E-49D6-92F3-F8F1CE1CB428}" showGridLines="0" showAutoFilter="1" hiddenRows="1" hiddenColumns="1" topLeftCell="B1">
      <selection activeCell="D18" sqref="D18"/>
      <pageMargins left="0" right="0" top="0.19685039370078741" bottom="0.19685039370078741" header="0.11811023622047245" footer="0.11811023622047245"/>
      <printOptions horizontalCentered="1"/>
      <pageSetup paperSize="9" orientation="portrait" horizontalDpi="1200" verticalDpi="1200" r:id="rId1"/>
      <headerFooter>
        <oddFooter>&amp;C&amp;"Calibri,Normal"&amp;8&amp;P/&amp;N</oddFooter>
      </headerFooter>
      <autoFilter ref="A2:M246" xr:uid="{90E048B9-158C-4144-AE41-859EEADD954A}"/>
    </customSheetView>
    <customSheetView guid="{737FC693-4FA4-4854-84FF-4FD2E557CBD5}" showGridLines="0" showAutoFilter="1" hiddenRows="1" hiddenColumns="1" topLeftCell="M1">
      <selection activeCell="D40" sqref="D40"/>
      <pageMargins left="0" right="0" top="0.19685039370078741" bottom="0.19685039370078741" header="0.11811023622047245" footer="0.11811023622047245"/>
      <printOptions horizontalCentered="1"/>
      <pageSetup paperSize="9" orientation="portrait" horizontalDpi="1200" verticalDpi="1200" r:id="rId2"/>
      <headerFooter>
        <oddFooter>&amp;C&amp;"Calibri,Normal"&amp;8&amp;P/&amp;N</oddFooter>
      </headerFooter>
      <autoFilter ref="A2:M246" xr:uid="{615B743E-426F-48BB-B3FC-0A4B6175EAE3}"/>
    </customSheetView>
  </customSheetViews>
  <mergeCells count="1">
    <mergeCell ref="L1:M1"/>
  </mergeCells>
  <conditionalFormatting sqref="C1:D1 C41:D1048576 C6:D39 D5 C3:D4">
    <cfRule type="containsText" dxfId="581" priority="24" operator="containsText" text="X">
      <formula>NOT(ISERROR(SEARCH("X",C1)))</formula>
    </cfRule>
  </conditionalFormatting>
  <conditionalFormatting sqref="B12">
    <cfRule type="containsText" dxfId="580" priority="22" operator="containsText" text="X">
      <formula>NOT(ISERROR(SEARCH("X",B12)))</formula>
    </cfRule>
  </conditionalFormatting>
  <conditionalFormatting sqref="G3:I7 G9:I102">
    <cfRule type="expression" dxfId="579" priority="239">
      <formula>AND($D3&lt;&gt;"",$G3="")</formula>
    </cfRule>
  </conditionalFormatting>
  <conditionalFormatting sqref="G8:I4856">
    <cfRule type="expression" dxfId="578" priority="16">
      <formula>AND($G8&lt;&gt;"",$I8="")</formula>
    </cfRule>
  </conditionalFormatting>
  <conditionalFormatting sqref="G8:G4856">
    <cfRule type="expression" dxfId="577" priority="15">
      <formula>AND($C8&lt;&gt;"",$G8="")</formula>
    </cfRule>
  </conditionalFormatting>
  <conditionalFormatting sqref="D40">
    <cfRule type="containsText" dxfId="576" priority="14" operator="containsText" text="x">
      <formula>NOT(ISERROR(SEARCH("x",D40)))</formula>
    </cfRule>
  </conditionalFormatting>
  <conditionalFormatting sqref="C40">
    <cfRule type="containsText" dxfId="575" priority="12" operator="containsText" text="x">
      <formula>NOT(ISERROR(SEARCH("x",C40)))</formula>
    </cfRule>
  </conditionalFormatting>
  <conditionalFormatting sqref="C40:D40">
    <cfRule type="cellIs" dxfId="574" priority="10" operator="equal">
      <formula>"masquer"</formula>
    </cfRule>
  </conditionalFormatting>
  <conditionalFormatting sqref="C3:D7">
    <cfRule type="containsText" dxfId="573" priority="9" operator="containsText" text="x">
      <formula>NOT(ISERROR(SEARCH("x",C3)))</formula>
    </cfRule>
  </conditionalFormatting>
  <conditionalFormatting sqref="C3:D7">
    <cfRule type="cellIs" dxfId="572" priority="7" operator="equal">
      <formula>"masquer"</formula>
    </cfRule>
  </conditionalFormatting>
  <conditionalFormatting sqref="C2:D2">
    <cfRule type="cellIs" dxfId="571" priority="1" operator="equal">
      <formula>"x"</formula>
    </cfRule>
    <cfRule type="cellIs" dxfId="570" priority="2" operator="equal">
      <formula>"z"</formula>
    </cfRule>
    <cfRule type="cellIs" dxfId="569" priority="3" operator="equal">
      <formula>"masquer"</formula>
    </cfRule>
  </conditionalFormatting>
  <dataValidations count="1">
    <dataValidation type="list" allowBlank="1" showInputMessage="1" showErrorMessage="1" sqref="A94:A102 A1:A92" xr:uid="{00000000-0002-0000-0900-000000000000}">
      <formula1>ABREVIATION</formula1>
    </dataValidation>
  </dataValidations>
  <printOptions horizontalCentered="1"/>
  <pageMargins left="0" right="0" top="0.19685039370078741" bottom="0.19685039370078741" header="0.11811023622047245" footer="0.11811023622047245"/>
  <pageSetup paperSize="9" orientation="portrait" horizontalDpi="1200" verticalDpi="1200" r:id="rId3"/>
  <headerFooter>
    <oddFooter>&amp;C&amp;"Calibri,Normal"&amp;8&amp;P/&amp;N</oddFooter>
  </headerFooter>
  <extLst>
    <ext xmlns:x14="http://schemas.microsoft.com/office/spreadsheetml/2009/9/main" uri="{78C0D931-6437-407d-A8EE-F0AAD7539E65}">
      <x14:conditionalFormattings>
        <x14:conditionalFormatting xmlns:xm="http://schemas.microsoft.com/office/excel/2006/main">
          <x14:cfRule type="containsText" priority="23" operator="containsText" id="{F7C42720-44CE-4B35-91E6-BB0698F1FA1D}">
            <xm:f>NOT(ISERROR(SEARCH("+",C1)))</xm:f>
            <xm:f>"+"</xm:f>
            <x14:dxf>
              <fill>
                <patternFill patternType="lightUp">
                  <fgColor theme="9" tint="-0.24994659260841701"/>
                </patternFill>
              </fill>
            </x14:dxf>
          </x14:cfRule>
          <xm:sqref>C1:D1 C41:D1048576 C6:D39 D5 C3:D4</xm:sqref>
        </x14:conditionalFormatting>
        <x14:conditionalFormatting xmlns:xm="http://schemas.microsoft.com/office/excel/2006/main">
          <x14:cfRule type="containsText" priority="21" operator="containsText" id="{F3092F76-F639-4FF2-9829-5B9803C7CF8D}">
            <xm:f>NOT(ISERROR(SEARCH("+",B12)))</xm:f>
            <xm:f>"+"</xm:f>
            <x14:dxf>
              <fill>
                <patternFill patternType="lightUp">
                  <fgColor theme="9" tint="-0.24994659260841701"/>
                </patternFill>
              </fill>
            </x14:dxf>
          </x14:cfRule>
          <xm:sqref>B12</xm:sqref>
        </x14:conditionalFormatting>
        <x14:conditionalFormatting xmlns:xm="http://schemas.microsoft.com/office/excel/2006/main">
          <x14:cfRule type="containsText" priority="13" operator="containsText" id="{04F3A1E9-868A-4CD3-AD30-B7E0E92DE50F}">
            <xm:f>NOT(ISERROR(SEARCH("+",D40)))</xm:f>
            <xm:f>"+"</xm:f>
            <x14:dxf>
              <fill>
                <patternFill patternType="lightUp">
                  <fgColor theme="9" tint="-0.24994659260841701"/>
                  <bgColor auto="1"/>
                </patternFill>
              </fill>
            </x14:dxf>
          </x14:cfRule>
          <xm:sqref>D40</xm:sqref>
        </x14:conditionalFormatting>
        <x14:conditionalFormatting xmlns:xm="http://schemas.microsoft.com/office/excel/2006/main">
          <x14:cfRule type="containsText" priority="11" operator="containsText" id="{85389D7C-AD9E-42EF-9E3C-2733A91EB355}">
            <xm:f>NOT(ISERROR(SEARCH("+",C40)))</xm:f>
            <xm:f>"+"</xm:f>
            <x14:dxf>
              <fill>
                <patternFill patternType="lightUp">
                  <fgColor theme="9" tint="-0.24994659260841701"/>
                  <bgColor auto="1"/>
                </patternFill>
              </fill>
            </x14:dxf>
          </x14:cfRule>
          <xm:sqref>C40</xm:sqref>
        </x14:conditionalFormatting>
        <x14:conditionalFormatting xmlns:xm="http://schemas.microsoft.com/office/excel/2006/main">
          <x14:cfRule type="containsText" priority="8" operator="containsText" id="{3570B081-DC38-4921-807B-BD9B55C2892F}">
            <xm:f>NOT(ISERROR(SEARCH("+",C3)))</xm:f>
            <xm:f>"+"</xm:f>
            <x14:dxf>
              <fill>
                <patternFill patternType="lightUp">
                  <fgColor theme="9" tint="-0.24994659260841701"/>
                  <bgColor auto="1"/>
                </patternFill>
              </fill>
            </x14:dxf>
          </x14:cfRule>
          <xm:sqref>C3:D7</xm:sqref>
        </x14:conditionalFormatting>
      </x14:conditionalFormatting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C72E31-56D0-4FE9-84CE-A378612C9241}">
  <sheetPr codeName="Feuil12" filterMode="1">
    <tabColor theme="6" tint="-0.249977111117893"/>
  </sheetPr>
  <dimension ref="A1:L239"/>
  <sheetViews>
    <sheetView showGridLines="0" topLeftCell="E1" zoomScaleNormal="100" zoomScaleSheetLayoutView="100" workbookViewId="0">
      <selection activeCell="E1" sqref="E1"/>
    </sheetView>
  </sheetViews>
  <sheetFormatPr baseColWidth="10" defaultColWidth="11.42578125" defaultRowHeight="15" x14ac:dyDescent="0.2"/>
  <cols>
    <col min="1" max="1" width="2.5703125" style="521" hidden="1" customWidth="1"/>
    <col min="2" max="2" width="4" style="965" hidden="1" customWidth="1"/>
    <col min="3" max="3" width="13.7109375" style="832" hidden="1" customWidth="1"/>
    <col min="4" max="4" width="11" style="832" hidden="1" customWidth="1"/>
    <col min="5" max="5" width="70.85546875" style="966" customWidth="1"/>
    <col min="6" max="6" width="70.85546875" style="966" hidden="1" customWidth="1"/>
    <col min="7" max="7" width="39.7109375" style="904" hidden="1" customWidth="1"/>
    <col min="8" max="8" width="7.42578125" style="830" hidden="1" customWidth="1"/>
    <col min="9" max="9" width="51.7109375" style="904" hidden="1" customWidth="1"/>
    <col min="10" max="10" width="16.5703125" style="957" hidden="1" customWidth="1"/>
    <col min="11" max="12" width="10.85546875" style="957" customWidth="1"/>
    <col min="13" max="16384" width="11.42578125" style="957"/>
  </cols>
  <sheetData>
    <row r="1" spans="1:12" s="956" customFormat="1" ht="12.75" x14ac:dyDescent="0.2">
      <c r="A1" s="515"/>
      <c r="B1" s="818" t="s">
        <v>0</v>
      </c>
      <c r="C1" s="816"/>
      <c r="D1" s="816"/>
      <c r="E1" s="817" t="s">
        <v>5480</v>
      </c>
      <c r="F1" s="817" t="s">
        <v>5482</v>
      </c>
      <c r="G1" s="992" t="s">
        <v>1</v>
      </c>
      <c r="H1" s="992"/>
      <c r="I1" s="992"/>
      <c r="J1" s="982"/>
      <c r="K1" s="975"/>
      <c r="L1" s="975"/>
    </row>
    <row r="2" spans="1:12" s="975" customFormat="1" ht="38.25" thickBot="1" x14ac:dyDescent="0.25">
      <c r="A2" s="517"/>
      <c r="B2" s="970"/>
      <c r="C2" s="971" t="s">
        <v>5473</v>
      </c>
      <c r="D2" s="971" t="s">
        <v>5474</v>
      </c>
      <c r="E2" s="972" t="s">
        <v>5502</v>
      </c>
      <c r="F2" s="972" t="s">
        <v>5503</v>
      </c>
      <c r="G2" s="973" t="s">
        <v>2817</v>
      </c>
      <c r="H2" s="974" t="s">
        <v>2831</v>
      </c>
      <c r="I2" s="974" t="s">
        <v>2833</v>
      </c>
      <c r="J2" s="974" t="s">
        <v>2</v>
      </c>
    </row>
    <row r="3" spans="1:12" s="516" customFormat="1" ht="16.5" hidden="1" thickTop="1" x14ac:dyDescent="0.2">
      <c r="A3" s="518"/>
      <c r="B3" s="967" t="s">
        <v>0</v>
      </c>
      <c r="C3" s="968" t="s">
        <v>4896</v>
      </c>
      <c r="D3" s="968" t="s">
        <v>4896</v>
      </c>
      <c r="E3" s="969" t="s">
        <v>1096</v>
      </c>
      <c r="F3" s="969" t="s">
        <v>5489</v>
      </c>
      <c r="G3" s="470" t="s">
        <v>3125</v>
      </c>
      <c r="H3" s="471"/>
      <c r="I3" s="470" t="str">
        <f>IF(G3&lt;&gt;"",IF(H3&lt;&gt;"",G3&amp;" ; "&amp;IFERROR(IF(SEARCH(" ; ",G3)&gt;0,SUBSTITUTE(G3," ; ","_N  ; ")&amp;"_N"),IFERROR(IF(SEARCH(" ;",G3)&gt;0,SUBSTITUTE(G3," ;","_N  ; ")&amp;"_N"),IFERROR(IF(SEARCH(";",G3)&gt;0,SUBSTITUTE(G3,";","_N  ; ")&amp;"_N"),G3&amp;"_N"))),G3),"")</f>
        <v>PARACL_SOC_CES_NCes</v>
      </c>
    </row>
    <row r="4" spans="1:12" s="521" customFormat="1" ht="16.5" hidden="1" thickTop="1" x14ac:dyDescent="0.2">
      <c r="A4" s="520"/>
      <c r="B4" s="472" t="s">
        <v>0</v>
      </c>
      <c r="C4" s="519" t="s">
        <v>4896</v>
      </c>
      <c r="D4" s="519" t="s">
        <v>4896</v>
      </c>
      <c r="E4" s="473" t="s">
        <v>4515</v>
      </c>
      <c r="F4" s="473" t="s">
        <v>1097</v>
      </c>
      <c r="G4" s="470" t="s">
        <v>2574</v>
      </c>
      <c r="H4" s="471"/>
      <c r="I4" s="470" t="str">
        <f>IF(G4&lt;&gt;"",IF(H4&lt;&gt;"",G4&amp;" ; "&amp;IFERROR(IF(SEARCH(" ; ",G4)&gt;0,SUBSTITUTE(G4," ; ","_N  ; ")&amp;"_N"),IFERROR(IF(SEARCH(" ;",G4)&gt;0,SUBSTITUTE(G4," ;","_N  ; ")&amp;"_N"),IFERROR(IF(SEARCH(";",G4)&gt;0,SUBSTITUTE(G4,";","_N  ; ")&amp;"_N"),G4&amp;"_N"))),G4),"")</f>
        <v>PARACL_SOC_DNaissance</v>
      </c>
    </row>
    <row r="5" spans="1:12" s="521" customFormat="1" ht="16.5" hidden="1" thickTop="1" x14ac:dyDescent="0.2">
      <c r="A5" s="520"/>
      <c r="B5" s="472" t="s">
        <v>0</v>
      </c>
      <c r="C5" s="519" t="s">
        <v>4896</v>
      </c>
      <c r="D5" s="519" t="s">
        <v>4896</v>
      </c>
      <c r="E5" s="473" t="s">
        <v>4516</v>
      </c>
      <c r="F5" s="473" t="s">
        <v>1098</v>
      </c>
      <c r="G5" s="470" t="s">
        <v>2575</v>
      </c>
      <c r="H5" s="471"/>
      <c r="I5" s="470" t="str">
        <f>IF(G5&lt;&gt;"",IF(H5&lt;&gt;"",G5&amp;" ; "&amp;IFERROR(IF(SEARCH(" ; ",G5)&gt;0,SUBSTITUTE(G5," ; ","_N  ; ")&amp;"_N"),IFERROR(IF(SEARCH(" ;",G5)&gt;0,SUBSTITUTE(G5," ;","_N  ; ")&amp;"_N"),IFERROR(IF(SEARCH(";",G5)&gt;0,SUBSTITUTE(G5,";","_N  ; ")&amp;"_N"),G5&amp;"_N"))),G5),"")</f>
        <v>PARACL_SOC_Sex</v>
      </c>
    </row>
    <row r="6" spans="1:12" s="521" customFormat="1" ht="16.5" hidden="1" thickTop="1" x14ac:dyDescent="0.2">
      <c r="A6" s="520"/>
      <c r="B6" s="472" t="s">
        <v>0</v>
      </c>
      <c r="C6" s="519" t="s">
        <v>4896</v>
      </c>
      <c r="D6" s="519" t="s">
        <v>4896</v>
      </c>
      <c r="E6" s="474" t="s">
        <v>2890</v>
      </c>
      <c r="F6" s="474" t="s">
        <v>2891</v>
      </c>
      <c r="G6" s="470" t="s">
        <v>2892</v>
      </c>
      <c r="H6" s="522"/>
      <c r="I6" s="498" t="str">
        <f t="shared" ref="I6:I24" si="0">IF(G6&lt;&gt;"",IF(H6&lt;&gt;"",G6&amp;" ; "&amp;IFERROR(IF(SEARCH(" ; ",G6)&gt;0,SUBSTITUTE(G6," ; ","_N  ; ")&amp;"_N"),IFERROR(IF(SEARCH(" ;",G6)&gt;0,SUBSTITUTE(G6," ;","_N  ; ")&amp;"_N"),IFERROR(IF(SEARCH(";",G6)&gt;0,SUBSTITUTE(G6,";","_N  ; ")&amp;"_N"),G6&amp;"_N"))),G6),"")</f>
        <v>PARACL_SOC_DatExam</v>
      </c>
    </row>
    <row r="7" spans="1:12" s="521" customFormat="1" ht="16.5" hidden="1" thickTop="1" x14ac:dyDescent="0.2">
      <c r="A7" s="520"/>
      <c r="B7" s="472" t="s">
        <v>0</v>
      </c>
      <c r="C7" s="519" t="s">
        <v>4896</v>
      </c>
      <c r="D7" s="519" t="s">
        <v>4896</v>
      </c>
      <c r="E7" s="474" t="s">
        <v>4962</v>
      </c>
      <c r="F7" s="474" t="s">
        <v>5034</v>
      </c>
      <c r="G7" s="470" t="s">
        <v>4771</v>
      </c>
      <c r="H7" s="471"/>
      <c r="I7" s="498" t="str">
        <f t="shared" si="0"/>
        <v>PARACL_SOC_HomeTime</v>
      </c>
    </row>
    <row r="8" spans="1:12" ht="16.5" thickTop="1" x14ac:dyDescent="0.2">
      <c r="A8" s="523"/>
      <c r="B8" s="819" t="s">
        <v>1696</v>
      </c>
      <c r="C8" s="820"/>
      <c r="D8" s="820"/>
      <c r="E8" s="475" t="s">
        <v>4719</v>
      </c>
      <c r="F8" s="475" t="s">
        <v>4768</v>
      </c>
      <c r="G8" s="476"/>
      <c r="H8" s="476"/>
      <c r="I8" s="476" t="str">
        <f t="shared" si="0"/>
        <v/>
      </c>
      <c r="J8" s="476"/>
    </row>
    <row r="9" spans="1:12" s="958" customFormat="1" ht="15.75" x14ac:dyDescent="0.2">
      <c r="A9" s="524"/>
      <c r="B9" s="822" t="s">
        <v>0</v>
      </c>
      <c r="C9" s="823"/>
      <c r="D9" s="823"/>
      <c r="E9" s="474" t="s">
        <v>4931</v>
      </c>
      <c r="F9" s="474" t="s">
        <v>5140</v>
      </c>
      <c r="G9" s="824" t="s">
        <v>5332</v>
      </c>
      <c r="H9" s="477"/>
      <c r="I9" s="824" t="str">
        <f t="shared" si="0"/>
        <v>PARACL_SAN_ExaReal_N</v>
      </c>
      <c r="J9" s="824" t="s">
        <v>5542</v>
      </c>
    </row>
    <row r="10" spans="1:12" s="958" customFormat="1" ht="15.75" x14ac:dyDescent="0.2">
      <c r="A10" s="524"/>
      <c r="B10" s="822" t="s">
        <v>0</v>
      </c>
      <c r="C10" s="823"/>
      <c r="D10" s="823"/>
      <c r="E10" s="474" t="s">
        <v>5318</v>
      </c>
      <c r="F10" s="474" t="s">
        <v>5319</v>
      </c>
      <c r="G10" s="825" t="s">
        <v>4730</v>
      </c>
      <c r="H10" s="826"/>
      <c r="I10" s="824" t="str">
        <f t="shared" si="0"/>
        <v>PARACL_SAN_MotAnalSang</v>
      </c>
      <c r="J10" s="824" t="s">
        <v>5542</v>
      </c>
    </row>
    <row r="11" spans="1:12" ht="15.75" x14ac:dyDescent="0.2">
      <c r="A11" s="526"/>
      <c r="B11" s="822" t="s">
        <v>0</v>
      </c>
      <c r="C11" s="823"/>
      <c r="D11" s="823"/>
      <c r="E11" s="474" t="s">
        <v>4963</v>
      </c>
      <c r="F11" s="474" t="s">
        <v>5035</v>
      </c>
      <c r="G11" s="825" t="s">
        <v>4725</v>
      </c>
      <c r="H11" s="826"/>
      <c r="I11" s="824" t="str">
        <f t="shared" si="0"/>
        <v>PARACL_SAN_HeFinDerRepa</v>
      </c>
      <c r="J11" s="824" t="s">
        <v>5542</v>
      </c>
    </row>
    <row r="12" spans="1:12" ht="15.75" x14ac:dyDescent="0.2">
      <c r="A12" s="526"/>
      <c r="B12" s="822" t="s">
        <v>0</v>
      </c>
      <c r="C12" s="823"/>
      <c r="D12" s="823"/>
      <c r="E12" s="474" t="s">
        <v>4932</v>
      </c>
      <c r="F12" s="474" t="s">
        <v>5036</v>
      </c>
      <c r="G12" s="825" t="s">
        <v>4726</v>
      </c>
      <c r="H12" s="826"/>
      <c r="I12" s="824" t="str">
        <f t="shared" si="0"/>
        <v>PARACL_SAN_MangMat</v>
      </c>
      <c r="J12" s="824" t="s">
        <v>5542</v>
      </c>
    </row>
    <row r="13" spans="1:12" ht="15.75" x14ac:dyDescent="0.2">
      <c r="A13" s="520"/>
      <c r="B13" s="822" t="s">
        <v>0</v>
      </c>
      <c r="C13" s="733" t="str">
        <f>IF(OR(C19="x",C20="x",C22="x",C23="x",C24="x",C25="x",C26="x",C27="x"),"+","")</f>
        <v/>
      </c>
      <c r="D13" s="733" t="str">
        <f>IF(OR(D19="x",D20="x",D22="x",D23="x",D24="x",D25="x",D26="x",D27="x"),"+","")</f>
        <v/>
      </c>
      <c r="E13" s="474" t="s">
        <v>5456</v>
      </c>
      <c r="F13" s="474" t="s">
        <v>5457</v>
      </c>
      <c r="G13" s="824" t="s">
        <v>4695</v>
      </c>
      <c r="H13" s="824"/>
      <c r="I13" s="824" t="str">
        <f t="shared" si="0"/>
        <v>PARACL_SAN_DureeJeune</v>
      </c>
      <c r="J13" s="824" t="s">
        <v>5542</v>
      </c>
    </row>
    <row r="14" spans="1:12" ht="15.75" x14ac:dyDescent="0.2">
      <c r="A14" s="526"/>
      <c r="B14" s="822" t="s">
        <v>0</v>
      </c>
      <c r="C14" s="823"/>
      <c r="D14" s="823"/>
      <c r="E14" s="474" t="s">
        <v>4964</v>
      </c>
      <c r="F14" s="474" t="s">
        <v>5037</v>
      </c>
      <c r="G14" s="825" t="s">
        <v>4728</v>
      </c>
      <c r="H14" s="826"/>
      <c r="I14" s="824" t="str">
        <f t="shared" si="0"/>
        <v>PARACL_SAN_HeuPrel</v>
      </c>
      <c r="J14" s="824" t="s">
        <v>5542</v>
      </c>
    </row>
    <row r="15" spans="1:12" ht="15.75" x14ac:dyDescent="0.2">
      <c r="A15" s="526"/>
      <c r="B15" s="822" t="s">
        <v>0</v>
      </c>
      <c r="C15" s="823"/>
      <c r="D15" s="823"/>
      <c r="E15" s="474" t="s">
        <v>5150</v>
      </c>
      <c r="F15" s="474" t="s">
        <v>5143</v>
      </c>
      <c r="G15" s="825" t="s">
        <v>4723</v>
      </c>
      <c r="H15" s="826"/>
      <c r="I15" s="824" t="str">
        <f t="shared" si="0"/>
        <v>PARACL_SAN_HeuPrel_proxy</v>
      </c>
      <c r="J15" s="824" t="s">
        <v>5542</v>
      </c>
    </row>
    <row r="16" spans="1:12" ht="15.75" x14ac:dyDescent="0.2">
      <c r="A16" s="526"/>
      <c r="B16" s="822" t="s">
        <v>0</v>
      </c>
      <c r="C16" s="823"/>
      <c r="D16" s="823"/>
      <c r="E16" s="474" t="s">
        <v>4954</v>
      </c>
      <c r="F16" s="474" t="s">
        <v>5141</v>
      </c>
      <c r="G16" s="825" t="s">
        <v>4729</v>
      </c>
      <c r="H16" s="826"/>
      <c r="I16" s="824" t="str">
        <f t="shared" si="0"/>
        <v>PARACL_SAN_DiffPrel</v>
      </c>
      <c r="J16" s="824" t="s">
        <v>5542</v>
      </c>
    </row>
    <row r="17" spans="1:10" ht="16.5" hidden="1" thickTop="1" x14ac:dyDescent="0.2">
      <c r="A17" s="526"/>
      <c r="B17" s="822" t="s">
        <v>0</v>
      </c>
      <c r="C17" s="519" t="s">
        <v>4896</v>
      </c>
      <c r="D17" s="823"/>
      <c r="E17" s="474" t="s">
        <v>5526</v>
      </c>
      <c r="F17" s="474" t="s">
        <v>5527</v>
      </c>
      <c r="G17" s="825" t="s">
        <v>5525</v>
      </c>
      <c r="H17" s="826"/>
      <c r="I17" s="824" t="str">
        <f t="shared" si="0"/>
        <v>PARACL_SAN_HeCentrif</v>
      </c>
    </row>
    <row r="18" spans="1:10" ht="33.75" x14ac:dyDescent="0.2">
      <c r="A18" s="526"/>
      <c r="B18" s="822" t="s">
        <v>0</v>
      </c>
      <c r="C18" s="823"/>
      <c r="D18" s="823"/>
      <c r="E18" s="474" t="s">
        <v>4955</v>
      </c>
      <c r="F18" s="474" t="s">
        <v>5142</v>
      </c>
      <c r="G18" s="825" t="s">
        <v>5074</v>
      </c>
      <c r="H18" s="826"/>
      <c r="I18" s="824" t="str">
        <f t="shared" si="0"/>
        <v>PARACL_HEM_AspSer</v>
      </c>
      <c r="J18" s="824" t="s">
        <v>5542</v>
      </c>
    </row>
    <row r="19" spans="1:10" ht="15.75" x14ac:dyDescent="0.2">
      <c r="A19" s="526"/>
      <c r="B19" s="822" t="s">
        <v>0</v>
      </c>
      <c r="C19" s="823"/>
      <c r="D19" s="823"/>
      <c r="E19" s="478" t="s">
        <v>2864</v>
      </c>
      <c r="F19" s="474" t="s">
        <v>2871</v>
      </c>
      <c r="G19" s="824" t="s">
        <v>2576</v>
      </c>
      <c r="H19" s="824"/>
      <c r="I19" s="824" t="str">
        <f t="shared" si="0"/>
        <v>PARACL_BIO_Glyc</v>
      </c>
      <c r="J19" s="824" t="s">
        <v>5542</v>
      </c>
    </row>
    <row r="20" spans="1:10" ht="15.75" x14ac:dyDescent="0.2">
      <c r="A20" s="526"/>
      <c r="B20" s="822" t="s">
        <v>0</v>
      </c>
      <c r="C20" s="823"/>
      <c r="D20" s="823"/>
      <c r="E20" s="478" t="s">
        <v>2865</v>
      </c>
      <c r="F20" s="474" t="s">
        <v>2872</v>
      </c>
      <c r="G20" s="824" t="s">
        <v>2577</v>
      </c>
      <c r="H20" s="824"/>
      <c r="I20" s="824" t="str">
        <f t="shared" si="0"/>
        <v>PARACL_BIO_Crea</v>
      </c>
      <c r="J20" s="824" t="s">
        <v>5542</v>
      </c>
    </row>
    <row r="21" spans="1:10" ht="15.75" x14ac:dyDescent="0.2">
      <c r="A21" s="526"/>
      <c r="B21" s="822" t="s">
        <v>0</v>
      </c>
      <c r="C21" s="823"/>
      <c r="D21" s="823"/>
      <c r="E21" s="478" t="s">
        <v>5536</v>
      </c>
      <c r="F21" s="474" t="s">
        <v>5537</v>
      </c>
      <c r="G21" s="824" t="s">
        <v>5548</v>
      </c>
      <c r="H21" s="824"/>
      <c r="I21" s="824" t="str">
        <f t="shared" si="0"/>
        <v>PARACL_CALC_eDFG_i</v>
      </c>
      <c r="J21" s="824" t="s">
        <v>5544</v>
      </c>
    </row>
    <row r="22" spans="1:10" ht="15.75" x14ac:dyDescent="0.2">
      <c r="A22" s="526"/>
      <c r="B22" s="822" t="s">
        <v>0</v>
      </c>
      <c r="C22" s="823"/>
      <c r="D22" s="823"/>
      <c r="E22" s="478" t="s">
        <v>2866</v>
      </c>
      <c r="F22" s="474" t="s">
        <v>2873</v>
      </c>
      <c r="G22" s="824" t="s">
        <v>2578</v>
      </c>
      <c r="H22" s="824"/>
      <c r="I22" s="824" t="str">
        <f t="shared" si="0"/>
        <v>PARACL_BIO_Gam</v>
      </c>
      <c r="J22" s="824" t="s">
        <v>5542</v>
      </c>
    </row>
    <row r="23" spans="1:10" ht="15.75" x14ac:dyDescent="0.2">
      <c r="A23" s="526"/>
      <c r="B23" s="822" t="s">
        <v>0</v>
      </c>
      <c r="C23" s="823"/>
      <c r="D23" s="823"/>
      <c r="E23" s="478" t="s">
        <v>2867</v>
      </c>
      <c r="F23" s="474" t="s">
        <v>2874</v>
      </c>
      <c r="G23" s="824" t="s">
        <v>2579</v>
      </c>
      <c r="H23" s="824"/>
      <c r="I23" s="824" t="str">
        <f t="shared" si="0"/>
        <v>PARACL_BIO_Alat</v>
      </c>
      <c r="J23" s="824" t="s">
        <v>5542</v>
      </c>
    </row>
    <row r="24" spans="1:10" s="521" customFormat="1" ht="16.5" hidden="1" thickTop="1" x14ac:dyDescent="0.2">
      <c r="A24" s="526"/>
      <c r="B24" s="472" t="s">
        <v>0</v>
      </c>
      <c r="C24" s="519" t="s">
        <v>4896</v>
      </c>
      <c r="D24" s="823"/>
      <c r="E24" s="478" t="s">
        <v>5333</v>
      </c>
      <c r="F24" s="474" t="s">
        <v>5334</v>
      </c>
      <c r="G24" s="824" t="s">
        <v>5523</v>
      </c>
      <c r="H24" s="528"/>
      <c r="I24" s="824" t="str">
        <f t="shared" si="0"/>
        <v>PARACL_BIO_Asat</v>
      </c>
    </row>
    <row r="25" spans="1:10" ht="15.75" x14ac:dyDescent="0.2">
      <c r="A25" s="526"/>
      <c r="B25" s="822" t="s">
        <v>0</v>
      </c>
      <c r="C25" s="823"/>
      <c r="D25" s="823"/>
      <c r="E25" s="478" t="s">
        <v>2868</v>
      </c>
      <c r="F25" s="474" t="s">
        <v>2875</v>
      </c>
      <c r="G25" s="824" t="s">
        <v>2580</v>
      </c>
      <c r="H25" s="824"/>
      <c r="I25" s="824" t="str">
        <f t="shared" ref="I25:I34" si="1">IF(G25&lt;&gt;"",IF(H25&lt;&gt;"",G25&amp;" ; "&amp;IFERROR(IF(SEARCH(" ; ",G25)&gt;0,SUBSTITUTE(G25," ; ","_N  ; ")&amp;"_N"),IFERROR(IF(SEARCH(" ;",G25)&gt;0,SUBSTITUTE(G25," ;","_N  ; ")&amp;"_N"),IFERROR(IF(SEARCH(";",G25)&gt;0,SUBSTITUTE(G25,";","_N  ; ")&amp;"_N"),G25&amp;"_N"))),G25),"")</f>
        <v>PARACL_BIO_ChoTot</v>
      </c>
      <c r="J25" s="824" t="s">
        <v>5542</v>
      </c>
    </row>
    <row r="26" spans="1:10" ht="15.75" x14ac:dyDescent="0.2">
      <c r="A26" s="526"/>
      <c r="B26" s="822" t="s">
        <v>0</v>
      </c>
      <c r="C26" s="823"/>
      <c r="D26" s="823"/>
      <c r="E26" s="478" t="s">
        <v>2869</v>
      </c>
      <c r="F26" s="474" t="s">
        <v>2876</v>
      </c>
      <c r="G26" s="824" t="s">
        <v>2581</v>
      </c>
      <c r="H26" s="824"/>
      <c r="I26" s="824" t="str">
        <f t="shared" si="1"/>
        <v>PARACL_BIO_ChoHDL</v>
      </c>
      <c r="J26" s="824" t="s">
        <v>5542</v>
      </c>
    </row>
    <row r="27" spans="1:10" ht="15.75" x14ac:dyDescent="0.2">
      <c r="A27" s="526"/>
      <c r="B27" s="822" t="s">
        <v>0</v>
      </c>
      <c r="C27" s="823"/>
      <c r="D27" s="823"/>
      <c r="E27" s="478" t="s">
        <v>2870</v>
      </c>
      <c r="F27" s="474" t="s">
        <v>2877</v>
      </c>
      <c r="G27" s="824" t="s">
        <v>2582</v>
      </c>
      <c r="H27" s="824"/>
      <c r="I27" s="824" t="str">
        <f t="shared" si="1"/>
        <v>PARACL_BIO_Trig</v>
      </c>
      <c r="J27" s="824" t="s">
        <v>5542</v>
      </c>
    </row>
    <row r="28" spans="1:10" ht="15.75" x14ac:dyDescent="0.2">
      <c r="A28" s="526"/>
      <c r="B28" s="822" t="s">
        <v>0</v>
      </c>
      <c r="C28" s="823"/>
      <c r="D28" s="823"/>
      <c r="E28" s="478" t="s">
        <v>4514</v>
      </c>
      <c r="F28" s="474" t="s">
        <v>5136</v>
      </c>
      <c r="G28" s="824" t="s">
        <v>2583</v>
      </c>
      <c r="H28" s="824"/>
      <c r="I28" s="824" t="str">
        <f t="shared" si="1"/>
        <v>PARACL_HEM_GloBla</v>
      </c>
      <c r="J28" s="824" t="s">
        <v>5542</v>
      </c>
    </row>
    <row r="29" spans="1:10" ht="15.75" x14ac:dyDescent="0.2">
      <c r="A29" s="526"/>
      <c r="B29" s="822" t="s">
        <v>0</v>
      </c>
      <c r="C29" s="823"/>
      <c r="D29" s="823"/>
      <c r="E29" s="478" t="s">
        <v>3023</v>
      </c>
      <c r="F29" s="474" t="s">
        <v>5137</v>
      </c>
      <c r="G29" s="824" t="s">
        <v>2893</v>
      </c>
      <c r="H29" s="824"/>
      <c r="I29" s="824" t="str">
        <f t="shared" si="1"/>
        <v>PARACL_HEM_GloRou</v>
      </c>
      <c r="J29" s="824" t="s">
        <v>5542</v>
      </c>
    </row>
    <row r="30" spans="1:10" ht="15.75" x14ac:dyDescent="0.2">
      <c r="A30" s="526"/>
      <c r="B30" s="822" t="s">
        <v>0</v>
      </c>
      <c r="C30" s="823"/>
      <c r="D30" s="823"/>
      <c r="E30" s="478" t="s">
        <v>2861</v>
      </c>
      <c r="F30" s="474" t="s">
        <v>2878</v>
      </c>
      <c r="G30" s="824" t="s">
        <v>2584</v>
      </c>
      <c r="H30" s="824"/>
      <c r="I30" s="824" t="str">
        <f t="shared" si="1"/>
        <v>PARACL_HEM_Hemo</v>
      </c>
      <c r="J30" s="824" t="s">
        <v>5542</v>
      </c>
    </row>
    <row r="31" spans="1:10" ht="15.75" x14ac:dyDescent="0.2">
      <c r="A31" s="526"/>
      <c r="B31" s="822" t="s">
        <v>0</v>
      </c>
      <c r="C31" s="823"/>
      <c r="D31" s="823"/>
      <c r="E31" s="478" t="s">
        <v>2862</v>
      </c>
      <c r="F31" s="474" t="s">
        <v>2879</v>
      </c>
      <c r="G31" s="824" t="s">
        <v>2604</v>
      </c>
      <c r="H31" s="824"/>
      <c r="I31" s="824" t="str">
        <f t="shared" si="1"/>
        <v>PARACL_HEM_VolGlobMoy</v>
      </c>
      <c r="J31" s="824" t="s">
        <v>5542</v>
      </c>
    </row>
    <row r="32" spans="1:10" ht="15.75" x14ac:dyDescent="0.2">
      <c r="A32" s="526"/>
      <c r="B32" s="822" t="s">
        <v>0</v>
      </c>
      <c r="C32" s="823"/>
      <c r="D32" s="823"/>
      <c r="E32" s="474" t="s">
        <v>5434</v>
      </c>
      <c r="F32" s="474" t="s">
        <v>5435</v>
      </c>
      <c r="G32" s="825" t="s">
        <v>4732</v>
      </c>
      <c r="H32" s="826"/>
      <c r="I32" s="824" t="str">
        <f t="shared" si="1"/>
        <v>PARACL_HEM_Hemato</v>
      </c>
      <c r="J32" s="824" t="s">
        <v>5542</v>
      </c>
    </row>
    <row r="33" spans="1:10" ht="15.75" x14ac:dyDescent="0.2">
      <c r="A33" s="526"/>
      <c r="B33" s="822" t="s">
        <v>0</v>
      </c>
      <c r="C33" s="823"/>
      <c r="D33" s="823"/>
      <c r="E33" s="478" t="s">
        <v>2863</v>
      </c>
      <c r="F33" s="474" t="s">
        <v>2880</v>
      </c>
      <c r="G33" s="824" t="s">
        <v>2585</v>
      </c>
      <c r="H33" s="824"/>
      <c r="I33" s="824" t="str">
        <f t="shared" si="1"/>
        <v>PARACL_HEM_Plaq</v>
      </c>
      <c r="J33" s="824" t="s">
        <v>5542</v>
      </c>
    </row>
    <row r="34" spans="1:10" ht="15.75" x14ac:dyDescent="0.2">
      <c r="A34" s="526"/>
      <c r="B34" s="822" t="s">
        <v>0</v>
      </c>
      <c r="C34" s="823"/>
      <c r="D34" s="823"/>
      <c r="E34" s="474" t="s">
        <v>4957</v>
      </c>
      <c r="F34" s="474" t="s">
        <v>5038</v>
      </c>
      <c r="G34" s="825" t="s">
        <v>4806</v>
      </c>
      <c r="H34" s="826"/>
      <c r="I34" s="824" t="str">
        <f t="shared" si="1"/>
        <v>PARACL_HEM_Basophi</v>
      </c>
      <c r="J34" s="824" t="s">
        <v>5542</v>
      </c>
    </row>
    <row r="35" spans="1:10" s="521" customFormat="1" ht="16.5" hidden="1" thickTop="1" x14ac:dyDescent="0.2">
      <c r="A35" s="526"/>
      <c r="B35" s="472" t="s">
        <v>0</v>
      </c>
      <c r="C35" s="519" t="s">
        <v>4896</v>
      </c>
      <c r="D35" s="519" t="s">
        <v>4896</v>
      </c>
      <c r="E35" s="474" t="s">
        <v>5396</v>
      </c>
      <c r="F35" s="474" t="s">
        <v>5401</v>
      </c>
      <c r="G35" s="527"/>
      <c r="H35" s="528"/>
      <c r="I35" s="529"/>
    </row>
    <row r="36" spans="1:10" ht="15.75" x14ac:dyDescent="0.2">
      <c r="A36" s="526"/>
      <c r="B36" s="822" t="s">
        <v>0</v>
      </c>
      <c r="C36" s="823"/>
      <c r="D36" s="823"/>
      <c r="E36" s="474" t="s">
        <v>4958</v>
      </c>
      <c r="F36" s="474" t="s">
        <v>5039</v>
      </c>
      <c r="G36" s="825" t="s">
        <v>4731</v>
      </c>
      <c r="H36" s="826"/>
      <c r="I36" s="824" t="str">
        <f>IF(G36&lt;&gt;"",IF(H36&lt;&gt;"",G36&amp;" ; "&amp;IFERROR(IF(SEARCH(" ; ",G36)&gt;0,SUBSTITUTE(G36," ; ","_N  ; ")&amp;"_N"),IFERROR(IF(SEARCH(" ;",G36)&gt;0,SUBSTITUTE(G36," ;","_N  ; ")&amp;"_N"),IFERROR(IF(SEARCH(";",G36)&gt;0,SUBSTITUTE(G36,";","_N  ; ")&amp;"_N"),G36&amp;"_N"))),G36),"")</f>
        <v>PARACL_HEM_EosiPhi</v>
      </c>
      <c r="J36" s="824" t="s">
        <v>5542</v>
      </c>
    </row>
    <row r="37" spans="1:10" s="521" customFormat="1" ht="16.5" hidden="1" thickTop="1" x14ac:dyDescent="0.2">
      <c r="A37" s="526"/>
      <c r="B37" s="472" t="s">
        <v>0</v>
      </c>
      <c r="C37" s="519" t="s">
        <v>4896</v>
      </c>
      <c r="D37" s="519" t="s">
        <v>4896</v>
      </c>
      <c r="E37" s="474" t="s">
        <v>5397</v>
      </c>
      <c r="F37" s="474" t="s">
        <v>5402</v>
      </c>
      <c r="G37" s="527"/>
      <c r="H37" s="528"/>
      <c r="I37" s="529"/>
    </row>
    <row r="38" spans="1:10" ht="15.75" x14ac:dyDescent="0.2">
      <c r="A38" s="526"/>
      <c r="B38" s="822" t="s">
        <v>0</v>
      </c>
      <c r="C38" s="823"/>
      <c r="D38" s="823"/>
      <c r="E38" s="474" t="s">
        <v>4959</v>
      </c>
      <c r="F38" s="474" t="s">
        <v>5040</v>
      </c>
      <c r="G38" s="825" t="s">
        <v>4733</v>
      </c>
      <c r="H38" s="826"/>
      <c r="I38" s="824" t="str">
        <f>IF(G38&lt;&gt;"",IF(H38&lt;&gt;"",G38&amp;" ; "&amp;IFERROR(IF(SEARCH(" ; ",G38)&gt;0,SUBSTITUTE(G38," ; ","_N  ; ")&amp;"_N"),IFERROR(IF(SEARCH(" ;",G38)&gt;0,SUBSTITUTE(G38," ;","_N  ; ")&amp;"_N"),IFERROR(IF(SEARCH(";",G38)&gt;0,SUBSTITUTE(G38,";","_N  ; ")&amp;"_N"),G38&amp;"_N"))),G38),"")</f>
        <v>PARACL_HEM_Lympho</v>
      </c>
      <c r="J38" s="824" t="s">
        <v>5542</v>
      </c>
    </row>
    <row r="39" spans="1:10" s="521" customFormat="1" ht="16.5" hidden="1" thickTop="1" x14ac:dyDescent="0.2">
      <c r="A39" s="526"/>
      <c r="B39" s="472" t="s">
        <v>0</v>
      </c>
      <c r="C39" s="519" t="s">
        <v>4896</v>
      </c>
      <c r="D39" s="519" t="s">
        <v>4896</v>
      </c>
      <c r="E39" s="474" t="s">
        <v>5398</v>
      </c>
      <c r="F39" s="474" t="s">
        <v>5403</v>
      </c>
      <c r="G39" s="527"/>
      <c r="H39" s="528"/>
      <c r="I39" s="529"/>
    </row>
    <row r="40" spans="1:10" ht="15.75" x14ac:dyDescent="0.2">
      <c r="A40" s="526"/>
      <c r="B40" s="822" t="s">
        <v>0</v>
      </c>
      <c r="C40" s="823"/>
      <c r="D40" s="823"/>
      <c r="E40" s="474" t="s">
        <v>4960</v>
      </c>
      <c r="F40" s="474" t="s">
        <v>5041</v>
      </c>
      <c r="G40" s="825" t="s">
        <v>4734</v>
      </c>
      <c r="H40" s="826"/>
      <c r="I40" s="824" t="str">
        <f>IF(G40&lt;&gt;"",IF(H40&lt;&gt;"",G40&amp;" ; "&amp;IFERROR(IF(SEARCH(" ; ",G40)&gt;0,SUBSTITUTE(G40," ; ","_N  ; ")&amp;"_N"),IFERROR(IF(SEARCH(" ;",G40)&gt;0,SUBSTITUTE(G40," ;","_N  ; ")&amp;"_N"),IFERROR(IF(SEARCH(";",G40)&gt;0,SUBSTITUTE(G40,";","_N  ; ")&amp;"_N"),G40&amp;"_N"))),G40),"")</f>
        <v>PARACL_HEM_Monocy</v>
      </c>
      <c r="J40" s="824" t="s">
        <v>5542</v>
      </c>
    </row>
    <row r="41" spans="1:10" s="521" customFormat="1" ht="16.5" hidden="1" thickTop="1" x14ac:dyDescent="0.2">
      <c r="A41" s="526"/>
      <c r="B41" s="472" t="s">
        <v>0</v>
      </c>
      <c r="C41" s="519" t="s">
        <v>4896</v>
      </c>
      <c r="D41" s="519" t="s">
        <v>4896</v>
      </c>
      <c r="E41" s="474" t="s">
        <v>5399</v>
      </c>
      <c r="F41" s="474" t="s">
        <v>5404</v>
      </c>
      <c r="G41" s="527"/>
      <c r="H41" s="528"/>
      <c r="I41" s="529"/>
    </row>
    <row r="42" spans="1:10" ht="15.75" x14ac:dyDescent="0.2">
      <c r="A42" s="526"/>
      <c r="B42" s="822" t="s">
        <v>0</v>
      </c>
      <c r="C42" s="823"/>
      <c r="D42" s="823"/>
      <c r="E42" s="474" t="s">
        <v>4956</v>
      </c>
      <c r="F42" s="474" t="s">
        <v>5042</v>
      </c>
      <c r="G42" s="825" t="s">
        <v>4735</v>
      </c>
      <c r="H42" s="826"/>
      <c r="I42" s="824" t="str">
        <f>IF(G42&lt;&gt;"",IF(H42&lt;&gt;"",G42&amp;" ; "&amp;IFERROR(IF(SEARCH(" ; ",G42)&gt;0,SUBSTITUTE(G42," ; ","_N  ; ")&amp;"_N"),IFERROR(IF(SEARCH(" ;",G42)&gt;0,SUBSTITUTE(G42," ;","_N  ; ")&amp;"_N"),IFERROR(IF(SEARCH(";",G42)&gt;0,SUBSTITUTE(G42,";","_N  ; ")&amp;"_N"),G42&amp;"_N"))),G42),"")</f>
        <v>PARACL_HEM_NeuPhi</v>
      </c>
      <c r="J42" s="824" t="s">
        <v>5542</v>
      </c>
    </row>
    <row r="43" spans="1:10" s="521" customFormat="1" ht="16.5" hidden="1" thickTop="1" x14ac:dyDescent="0.2">
      <c r="A43" s="526"/>
      <c r="B43" s="472" t="s">
        <v>0</v>
      </c>
      <c r="C43" s="519" t="s">
        <v>4896</v>
      </c>
      <c r="D43" s="519" t="s">
        <v>4896</v>
      </c>
      <c r="E43" s="474" t="s">
        <v>5400</v>
      </c>
      <c r="F43" s="474" t="s">
        <v>5405</v>
      </c>
      <c r="G43" s="527"/>
      <c r="H43" s="528"/>
      <c r="I43" s="529"/>
    </row>
    <row r="44" spans="1:10" ht="15.75" x14ac:dyDescent="0.2">
      <c r="A44" s="526"/>
      <c r="B44" s="822" t="s">
        <v>0</v>
      </c>
      <c r="C44" s="823"/>
      <c r="D44" s="823"/>
      <c r="E44" s="474" t="s">
        <v>4961</v>
      </c>
      <c r="F44" s="474" t="s">
        <v>5043</v>
      </c>
      <c r="G44" s="825" t="s">
        <v>5075</v>
      </c>
      <c r="H44" s="825"/>
      <c r="I44" s="824" t="str">
        <f t="shared" ref="I44:I62" si="2">IF(G44&lt;&gt;"",IF(H44&lt;&gt;"",G44&amp;" ; "&amp;IFERROR(IF(SEARCH(" ; ",G44)&gt;0,SUBSTITUTE(G44," ; ","_N  ; ")&amp;"_N"),IFERROR(IF(SEARCH(" ;",G44)&gt;0,SUBSTITUTE(G44," ;","_N  ; ")&amp;"_N"),IFERROR(IF(SEARCH(";",G44)&gt;0,SUBSTITUTE(G44,";","_N  ; ")&amp;"_N"),G44&amp;"_N"))),G44),"")</f>
        <v>PARACL_HEM_FormulLeuco</v>
      </c>
      <c r="J44" s="824" t="s">
        <v>5542</v>
      </c>
    </row>
    <row r="45" spans="1:10" ht="15.75" x14ac:dyDescent="0.2">
      <c r="A45" s="526"/>
      <c r="B45" s="819" t="s">
        <v>1696</v>
      </c>
      <c r="C45" s="820"/>
      <c r="D45" s="820"/>
      <c r="E45" s="475" t="s">
        <v>4934</v>
      </c>
      <c r="F45" s="475" t="s">
        <v>5044</v>
      </c>
      <c r="G45" s="476"/>
      <c r="H45" s="476"/>
      <c r="I45" s="476" t="str">
        <f t="shared" si="2"/>
        <v/>
      </c>
      <c r="J45" s="476"/>
    </row>
    <row r="46" spans="1:10" ht="15.75" x14ac:dyDescent="0.2">
      <c r="A46" s="472" t="s">
        <v>0</v>
      </c>
      <c r="B46" s="822" t="s">
        <v>0</v>
      </c>
      <c r="C46" s="823"/>
      <c r="D46" s="823"/>
      <c r="E46" s="474" t="s">
        <v>4931</v>
      </c>
      <c r="F46" s="474" t="s">
        <v>5140</v>
      </c>
      <c r="G46" s="825" t="s">
        <v>5374</v>
      </c>
      <c r="H46" s="826"/>
      <c r="I46" s="824" t="str">
        <f t="shared" si="2"/>
        <v>PARACL_URI_ExaReal_N</v>
      </c>
      <c r="J46" s="824" t="s">
        <v>5542</v>
      </c>
    </row>
    <row r="47" spans="1:10" ht="15.75" x14ac:dyDescent="0.2">
      <c r="A47" s="472"/>
      <c r="B47" s="822" t="s">
        <v>0</v>
      </c>
      <c r="C47" s="823"/>
      <c r="D47" s="823"/>
      <c r="E47" s="474" t="s">
        <v>5406</v>
      </c>
      <c r="F47" s="474" t="s">
        <v>5339</v>
      </c>
      <c r="G47" s="825" t="s">
        <v>5079</v>
      </c>
      <c r="H47" s="826"/>
      <c r="I47" s="824" t="str">
        <f t="shared" si="2"/>
        <v>PARACL_URI_AnaUri</v>
      </c>
      <c r="J47" s="824" t="s">
        <v>5542</v>
      </c>
    </row>
    <row r="48" spans="1:10" ht="15.75" x14ac:dyDescent="0.2">
      <c r="A48" s="472" t="s">
        <v>0</v>
      </c>
      <c r="B48" s="822" t="s">
        <v>0</v>
      </c>
      <c r="C48" s="823"/>
      <c r="D48" s="823"/>
      <c r="E48" s="474" t="s">
        <v>4965</v>
      </c>
      <c r="F48" s="474" t="s">
        <v>5138</v>
      </c>
      <c r="G48" s="825" t="s">
        <v>5076</v>
      </c>
      <c r="H48" s="826"/>
      <c r="I48" s="824" t="str">
        <f t="shared" si="2"/>
        <v>PARACL_URI_HeuRec</v>
      </c>
      <c r="J48" s="824" t="s">
        <v>5542</v>
      </c>
    </row>
    <row r="49" spans="1:10" ht="15.75" x14ac:dyDescent="0.2">
      <c r="A49" s="472" t="s">
        <v>0</v>
      </c>
      <c r="B49" s="822" t="s">
        <v>0</v>
      </c>
      <c r="C49" s="823"/>
      <c r="D49" s="823"/>
      <c r="E49" s="474" t="s">
        <v>5151</v>
      </c>
      <c r="F49" s="474" t="s">
        <v>5144</v>
      </c>
      <c r="G49" s="825" t="s">
        <v>5444</v>
      </c>
      <c r="H49" s="826"/>
      <c r="I49" s="824" t="str">
        <f t="shared" si="2"/>
        <v>PARACL_URI_HeuRec_PROXY</v>
      </c>
      <c r="J49" s="824" t="s">
        <v>5542</v>
      </c>
    </row>
    <row r="50" spans="1:10" ht="15.75" x14ac:dyDescent="0.2">
      <c r="A50" s="472" t="s">
        <v>0</v>
      </c>
      <c r="B50" s="822" t="s">
        <v>0</v>
      </c>
      <c r="C50" s="823"/>
      <c r="D50" s="823"/>
      <c r="E50" s="474" t="s">
        <v>4935</v>
      </c>
      <c r="F50" s="474" t="s">
        <v>5139</v>
      </c>
      <c r="G50" s="825" t="s">
        <v>5077</v>
      </c>
      <c r="H50" s="826"/>
      <c r="I50" s="824" t="str">
        <f t="shared" si="2"/>
        <v>PARACL_URI_MangEnc</v>
      </c>
      <c r="J50" s="824" t="s">
        <v>5542</v>
      </c>
    </row>
    <row r="51" spans="1:10" s="821" customFormat="1" ht="16.5" hidden="1" thickTop="1" x14ac:dyDescent="0.2">
      <c r="A51" s="472" t="s">
        <v>0</v>
      </c>
      <c r="B51" s="822" t="s">
        <v>0</v>
      </c>
      <c r="C51" s="519" t="s">
        <v>4896</v>
      </c>
      <c r="D51" s="519" t="s">
        <v>4896</v>
      </c>
      <c r="E51" s="474" t="s">
        <v>5458</v>
      </c>
      <c r="F51" s="474" t="s">
        <v>5459</v>
      </c>
      <c r="G51" s="825" t="s">
        <v>5078</v>
      </c>
      <c r="H51" s="826"/>
      <c r="I51" s="824" t="str">
        <f t="shared" si="2"/>
        <v>PARACL_URI_DureeJeune</v>
      </c>
    </row>
    <row r="52" spans="1:10" ht="15.75" x14ac:dyDescent="0.2">
      <c r="A52" s="472"/>
      <c r="B52" s="822" t="s">
        <v>0</v>
      </c>
      <c r="C52" s="823"/>
      <c r="D52" s="823"/>
      <c r="E52" s="474" t="s">
        <v>4933</v>
      </c>
      <c r="F52" s="474" t="s">
        <v>5135</v>
      </c>
      <c r="G52" s="825" t="s">
        <v>4727</v>
      </c>
      <c r="H52" s="826"/>
      <c r="I52" s="824" t="str">
        <f t="shared" si="2"/>
        <v>PARACL_SAN_Regle</v>
      </c>
      <c r="J52" s="824" t="s">
        <v>5542</v>
      </c>
    </row>
    <row r="53" spans="1:10" s="521" customFormat="1" ht="16.5" hidden="1" thickTop="1" x14ac:dyDescent="0.2">
      <c r="A53" s="472" t="s">
        <v>0</v>
      </c>
      <c r="B53" s="472" t="s">
        <v>0</v>
      </c>
      <c r="C53" s="519" t="s">
        <v>4896</v>
      </c>
      <c r="D53" s="519" t="s">
        <v>4896</v>
      </c>
      <c r="E53" s="474" t="s">
        <v>5348</v>
      </c>
      <c r="F53" s="474" t="s">
        <v>5349</v>
      </c>
      <c r="G53" s="470" t="s">
        <v>5080</v>
      </c>
      <c r="H53" s="471"/>
      <c r="I53" s="498" t="str">
        <f t="shared" si="2"/>
        <v>PARACL_BAU_Sang</v>
      </c>
    </row>
    <row r="54" spans="1:10" s="521" customFormat="1" ht="16.5" hidden="1" thickTop="1" x14ac:dyDescent="0.2">
      <c r="A54" s="472" t="s">
        <v>0</v>
      </c>
      <c r="B54" s="472" t="s">
        <v>0</v>
      </c>
      <c r="C54" s="519" t="s">
        <v>4896</v>
      </c>
      <c r="D54" s="519" t="s">
        <v>4896</v>
      </c>
      <c r="E54" s="474" t="s">
        <v>5344</v>
      </c>
      <c r="F54" s="474" t="s">
        <v>5350</v>
      </c>
      <c r="G54" s="470" t="s">
        <v>5081</v>
      </c>
      <c r="H54" s="471"/>
      <c r="I54" s="498" t="str">
        <f t="shared" si="2"/>
        <v>PARACL_BAU_Leuco</v>
      </c>
    </row>
    <row r="55" spans="1:10" s="521" customFormat="1" ht="16.5" hidden="1" thickTop="1" x14ac:dyDescent="0.2">
      <c r="A55" s="472" t="s">
        <v>0</v>
      </c>
      <c r="B55" s="472" t="s">
        <v>0</v>
      </c>
      <c r="C55" s="519" t="s">
        <v>4896</v>
      </c>
      <c r="D55" s="519" t="s">
        <v>4896</v>
      </c>
      <c r="E55" s="474" t="s">
        <v>5345</v>
      </c>
      <c r="F55" s="474" t="s">
        <v>5351</v>
      </c>
      <c r="G55" s="470" t="s">
        <v>5082</v>
      </c>
      <c r="H55" s="471"/>
      <c r="I55" s="498" t="str">
        <f t="shared" si="2"/>
        <v>PARACL_BAU_Prot</v>
      </c>
    </row>
    <row r="56" spans="1:10" s="521" customFormat="1" ht="16.5" hidden="1" thickTop="1" x14ac:dyDescent="0.2">
      <c r="A56" s="472" t="s">
        <v>0</v>
      </c>
      <c r="B56" s="472" t="s">
        <v>0</v>
      </c>
      <c r="C56" s="519" t="s">
        <v>4896</v>
      </c>
      <c r="D56" s="519" t="s">
        <v>4896</v>
      </c>
      <c r="E56" s="474" t="s">
        <v>5346</v>
      </c>
      <c r="F56" s="474" t="s">
        <v>5352</v>
      </c>
      <c r="G56" s="470" t="s">
        <v>5083</v>
      </c>
      <c r="H56" s="471"/>
      <c r="I56" s="498" t="str">
        <f t="shared" si="2"/>
        <v>PARACL_BAU_Gluc</v>
      </c>
    </row>
    <row r="57" spans="1:10" s="521" customFormat="1" ht="16.5" hidden="1" thickTop="1" x14ac:dyDescent="0.2">
      <c r="A57" s="472" t="s">
        <v>0</v>
      </c>
      <c r="B57" s="472" t="s">
        <v>0</v>
      </c>
      <c r="C57" s="519" t="s">
        <v>4896</v>
      </c>
      <c r="D57" s="519" t="s">
        <v>4896</v>
      </c>
      <c r="E57" s="474" t="s">
        <v>5347</v>
      </c>
      <c r="F57" s="474" t="s">
        <v>5353</v>
      </c>
      <c r="G57" s="470" t="s">
        <v>5084</v>
      </c>
      <c r="H57" s="471"/>
      <c r="I57" s="498" t="str">
        <f t="shared" si="2"/>
        <v>PARACL_BAU_Nitr</v>
      </c>
    </row>
    <row r="58" spans="1:10" ht="15.75" x14ac:dyDescent="0.2">
      <c r="A58" s="472" t="s">
        <v>0</v>
      </c>
      <c r="B58" s="822" t="s">
        <v>0</v>
      </c>
      <c r="C58" s="823"/>
      <c r="D58" s="823"/>
      <c r="E58" s="474" t="s">
        <v>5335</v>
      </c>
      <c r="F58" s="474" t="s">
        <v>5340</v>
      </c>
      <c r="G58" s="825" t="s">
        <v>5085</v>
      </c>
      <c r="H58" s="826"/>
      <c r="I58" s="824" t="str">
        <f t="shared" si="2"/>
        <v>PARACL_BIR_MicAlb</v>
      </c>
      <c r="J58" s="824" t="s">
        <v>5542</v>
      </c>
    </row>
    <row r="59" spans="1:10" ht="15.75" x14ac:dyDescent="0.2">
      <c r="A59" s="472" t="s">
        <v>0</v>
      </c>
      <c r="B59" s="822" t="s">
        <v>0</v>
      </c>
      <c r="C59" s="823"/>
      <c r="D59" s="823"/>
      <c r="E59" s="474" t="s">
        <v>5336</v>
      </c>
      <c r="F59" s="474" t="s">
        <v>5341</v>
      </c>
      <c r="G59" s="825" t="s">
        <v>5086</v>
      </c>
      <c r="H59" s="826"/>
      <c r="I59" s="824" t="str">
        <f t="shared" si="2"/>
        <v>PARACL_BIR_Gluc</v>
      </c>
      <c r="J59" s="824" t="s">
        <v>5542</v>
      </c>
    </row>
    <row r="60" spans="1:10" ht="15.75" x14ac:dyDescent="0.2">
      <c r="A60" s="472" t="s">
        <v>0</v>
      </c>
      <c r="B60" s="822" t="s">
        <v>0</v>
      </c>
      <c r="C60" s="823"/>
      <c r="D60" s="823"/>
      <c r="E60" s="474" t="s">
        <v>5337</v>
      </c>
      <c r="F60" s="474" t="s">
        <v>5342</v>
      </c>
      <c r="G60" s="825" t="s">
        <v>5087</v>
      </c>
      <c r="H60" s="826"/>
      <c r="I60" s="824" t="str">
        <f t="shared" si="2"/>
        <v>PARACL_BIR_Prot</v>
      </c>
      <c r="J60" s="824" t="s">
        <v>5542</v>
      </c>
    </row>
    <row r="61" spans="1:10" ht="15.75" x14ac:dyDescent="0.2">
      <c r="A61" s="472" t="s">
        <v>0</v>
      </c>
      <c r="B61" s="822" t="s">
        <v>0</v>
      </c>
      <c r="C61" s="823"/>
      <c r="D61" s="823"/>
      <c r="E61" s="474" t="s">
        <v>5338</v>
      </c>
      <c r="F61" s="474" t="s">
        <v>5343</v>
      </c>
      <c r="G61" s="825" t="s">
        <v>5088</v>
      </c>
      <c r="H61" s="826"/>
      <c r="I61" s="824" t="str">
        <f t="shared" si="2"/>
        <v>PARACL_BIR_Creat</v>
      </c>
      <c r="J61" s="824" t="s">
        <v>5542</v>
      </c>
    </row>
    <row r="62" spans="1:10" ht="15.75" x14ac:dyDescent="0.2">
      <c r="A62" s="526"/>
      <c r="B62" s="819" t="s">
        <v>1696</v>
      </c>
      <c r="C62" s="820"/>
      <c r="D62" s="820"/>
      <c r="E62" s="475" t="s">
        <v>1099</v>
      </c>
      <c r="F62" s="475" t="s">
        <v>1996</v>
      </c>
      <c r="G62" s="476"/>
      <c r="H62" s="476"/>
      <c r="I62" s="476" t="str">
        <f t="shared" si="2"/>
        <v/>
      </c>
      <c r="J62" s="476"/>
    </row>
    <row r="63" spans="1:10" ht="15.75" x14ac:dyDescent="0.2">
      <c r="A63" s="526"/>
      <c r="B63" s="819" t="s">
        <v>1696</v>
      </c>
      <c r="C63" s="827"/>
      <c r="D63" s="827"/>
      <c r="E63" s="496" t="s">
        <v>5360</v>
      </c>
      <c r="F63" s="496" t="s">
        <v>5411</v>
      </c>
      <c r="G63" s="497"/>
      <c r="H63" s="497"/>
      <c r="I63" s="497"/>
      <c r="J63" s="497"/>
    </row>
    <row r="64" spans="1:10" s="958" customFormat="1" ht="15.75" x14ac:dyDescent="0.2">
      <c r="A64" s="530"/>
      <c r="B64" s="822" t="s">
        <v>0</v>
      </c>
      <c r="C64" s="823"/>
      <c r="D64" s="823"/>
      <c r="E64" s="474" t="s">
        <v>4931</v>
      </c>
      <c r="F64" s="474" t="s">
        <v>5140</v>
      </c>
      <c r="G64" s="825" t="s">
        <v>5375</v>
      </c>
      <c r="H64" s="477"/>
      <c r="I64" s="824" t="str">
        <f>IF(G64&lt;&gt;"",IF(H64&lt;&gt;"",G64&amp;" ; "&amp;IFERROR(IF(SEARCH(" ; ",G64)&gt;0,SUBSTITUTE(G64," ; ","_N  ; ")&amp;"_N"),IFERROR(IF(SEARCH(" ;",G64)&gt;0,SUBSTITUTE(G64," ;","_N  ; ")&amp;"_N"),IFERROR(IF(SEARCH(";",G64)&gt;0,SUBSTITUTE(G64,";","_N  ; ")&amp;"_N"),G64&amp;"_N"))),G64),"")</f>
        <v>PARACL_HAU_ExaReal_N</v>
      </c>
      <c r="J64" s="824" t="s">
        <v>5542</v>
      </c>
    </row>
    <row r="65" spans="1:10" s="958" customFormat="1" ht="22.5" x14ac:dyDescent="0.2">
      <c r="A65" s="530"/>
      <c r="B65" s="822" t="s">
        <v>0</v>
      </c>
      <c r="C65" s="823"/>
      <c r="D65" s="823"/>
      <c r="E65" s="474" t="s">
        <v>5358</v>
      </c>
      <c r="F65" s="474" t="s">
        <v>5369</v>
      </c>
      <c r="G65" s="825" t="s">
        <v>5089</v>
      </c>
      <c r="H65" s="477"/>
      <c r="I65" s="824" t="str">
        <f>IF(G65&lt;&gt;"",IF(H65&lt;&gt;"",G65&amp;" ; "&amp;IFERROR(IF(SEARCH(" ; ",G65)&gt;0,SUBSTITUTE(G65," ; ","_N  ; ")&amp;"_N"),IFERROR(IF(SEARCH(" ;",G65)&gt;0,SUBSTITUTE(G65," ;","_N  ; ")&amp;"_N"),IFERROR(IF(SEARCH(";",G65)&gt;0,SUBSTITUTE(G65,";","_N  ; ")&amp;"_N"),G65&amp;"_N"))),G65),"")</f>
        <v>PARACL_HAU_SiNon</v>
      </c>
      <c r="J65" s="824" t="s">
        <v>5542</v>
      </c>
    </row>
    <row r="66" spans="1:10" ht="15.75" x14ac:dyDescent="0.2">
      <c r="A66" s="520"/>
      <c r="B66" s="822" t="s">
        <v>0</v>
      </c>
      <c r="C66" s="823"/>
      <c r="D66" s="823"/>
      <c r="E66" s="474" t="s">
        <v>5156</v>
      </c>
      <c r="F66" s="474" t="s">
        <v>5157</v>
      </c>
      <c r="G66" s="825" t="s">
        <v>2442</v>
      </c>
      <c r="H66" s="824"/>
      <c r="I66" s="824" t="str">
        <f>IF(G66&lt;&gt;"",IF(H66&lt;&gt;"",G66&amp;" ; "&amp;IFERROR(IF(SEARCH(" ; ",G66)&gt;0,SUBSTITUTE(G66," ; ","_N  ; ")&amp;"_N"),IFERROR(IF(SEARCH(" ;",G66)&gt;0,SUBSTITUTE(G66," ;","_N  ; ")&amp;"_N"),IFERROR(IF(SEARCH(";",G66)&gt;0,SUBSTITUTE(G66,";","_N  ; ")&amp;"_N"),G66&amp;"_N"))),G66),"")</f>
        <v>PARACL_HAU_MesTail</v>
      </c>
      <c r="J66" s="824" t="s">
        <v>5542</v>
      </c>
    </row>
    <row r="67" spans="1:10" ht="15.75" x14ac:dyDescent="0.2">
      <c r="A67" s="520"/>
      <c r="B67" s="819" t="s">
        <v>1696</v>
      </c>
      <c r="C67" s="827"/>
      <c r="D67" s="827"/>
      <c r="E67" s="496" t="s">
        <v>5359</v>
      </c>
      <c r="F67" s="496" t="s">
        <v>5409</v>
      </c>
      <c r="G67" s="497"/>
      <c r="H67" s="497"/>
      <c r="I67" s="497"/>
      <c r="J67" s="497"/>
    </row>
    <row r="68" spans="1:10" ht="15.75" x14ac:dyDescent="0.2">
      <c r="A68" s="520"/>
      <c r="B68" s="822" t="s">
        <v>0</v>
      </c>
      <c r="C68" s="823"/>
      <c r="D68" s="823"/>
      <c r="E68" s="474" t="s">
        <v>4931</v>
      </c>
      <c r="F68" s="474" t="s">
        <v>5140</v>
      </c>
      <c r="G68" s="825" t="s">
        <v>5376</v>
      </c>
      <c r="H68" s="824"/>
      <c r="I68" s="824" t="str">
        <f t="shared" ref="I68:I77" si="3">IF(G68&lt;&gt;"",IF(H68&lt;&gt;"",G68&amp;" ; "&amp;IFERROR(IF(SEARCH(" ; ",G68)&gt;0,SUBSTITUTE(G68," ; ","_N  ; ")&amp;"_N"),IFERROR(IF(SEARCH(" ;",G68)&gt;0,SUBSTITUTE(G68," ;","_N  ; ")&amp;"_N"),IFERROR(IF(SEARCH(";",G68)&gt;0,SUBSTITUTE(G68,";","_N  ; ")&amp;"_N"),G68&amp;"_N"))),G68),"")</f>
        <v>PARACL_POI_ExaReal_N</v>
      </c>
      <c r="J68" s="824" t="s">
        <v>5542</v>
      </c>
    </row>
    <row r="69" spans="1:10" ht="22.5" x14ac:dyDescent="0.2">
      <c r="A69" s="520"/>
      <c r="B69" s="822" t="s">
        <v>0</v>
      </c>
      <c r="C69" s="823"/>
      <c r="D69" s="823"/>
      <c r="E69" s="474" t="s">
        <v>5365</v>
      </c>
      <c r="F69" s="474" t="s">
        <v>5370</v>
      </c>
      <c r="G69" s="825" t="s">
        <v>5090</v>
      </c>
      <c r="H69" s="824"/>
      <c r="I69" s="824" t="str">
        <f t="shared" si="3"/>
        <v>PARACL_POI_SiNon</v>
      </c>
      <c r="J69" s="824" t="s">
        <v>5542</v>
      </c>
    </row>
    <row r="70" spans="1:10" ht="15.75" x14ac:dyDescent="0.2">
      <c r="A70" s="520"/>
      <c r="B70" s="822" t="s">
        <v>0</v>
      </c>
      <c r="C70" s="823"/>
      <c r="D70" s="823"/>
      <c r="E70" s="474" t="s">
        <v>4966</v>
      </c>
      <c r="F70" s="474" t="s">
        <v>5158</v>
      </c>
      <c r="G70" s="825" t="s">
        <v>5091</v>
      </c>
      <c r="H70" s="824"/>
      <c r="I70" s="824" t="str">
        <f t="shared" si="3"/>
        <v>PARACL_POI_TemEntRep</v>
      </c>
      <c r="J70" s="824" t="s">
        <v>5542</v>
      </c>
    </row>
    <row r="71" spans="1:10" ht="15.75" x14ac:dyDescent="0.2">
      <c r="A71" s="520"/>
      <c r="B71" s="822" t="s">
        <v>0</v>
      </c>
      <c r="C71" s="733" t="str">
        <f>IF($C$70="x","x","")</f>
        <v/>
      </c>
      <c r="D71" s="733" t="str">
        <f>IF($D$70="x","x","")</f>
        <v/>
      </c>
      <c r="E71" s="474" t="s">
        <v>4967</v>
      </c>
      <c r="F71" s="474" t="s">
        <v>5159</v>
      </c>
      <c r="G71" s="825" t="s">
        <v>5092</v>
      </c>
      <c r="H71" s="824"/>
      <c r="I71" s="824" t="str">
        <f t="shared" si="3"/>
        <v>PARACL_POI_MoiHeur</v>
      </c>
      <c r="J71" s="824" t="s">
        <v>5542</v>
      </c>
    </row>
    <row r="72" spans="1:10" ht="15.75" x14ac:dyDescent="0.2">
      <c r="A72" s="520"/>
      <c r="B72" s="822" t="s">
        <v>0</v>
      </c>
      <c r="C72" s="823"/>
      <c r="D72" s="823"/>
      <c r="E72" s="474" t="s">
        <v>4968</v>
      </c>
      <c r="F72" s="474" t="s">
        <v>5160</v>
      </c>
      <c r="G72" s="825" t="s">
        <v>2443</v>
      </c>
      <c r="H72" s="824"/>
      <c r="I72" s="824" t="str">
        <f t="shared" si="3"/>
        <v>PARACL_POI_MesPoi</v>
      </c>
      <c r="J72" s="824" t="s">
        <v>5542</v>
      </c>
    </row>
    <row r="73" spans="1:10" ht="15.75" x14ac:dyDescent="0.2">
      <c r="A73" s="526"/>
      <c r="B73" s="822" t="s">
        <v>0</v>
      </c>
      <c r="C73" s="823"/>
      <c r="D73" s="823"/>
      <c r="E73" s="474" t="s">
        <v>4969</v>
      </c>
      <c r="F73" s="474" t="s">
        <v>5161</v>
      </c>
      <c r="G73" s="825" t="s">
        <v>4724</v>
      </c>
      <c r="H73" s="826"/>
      <c r="I73" s="824" t="str">
        <f t="shared" si="3"/>
        <v>PARACL_POI_MesPoi_ctrl</v>
      </c>
      <c r="J73" s="824" t="s">
        <v>5542</v>
      </c>
    </row>
    <row r="74" spans="1:10" ht="15.75" x14ac:dyDescent="0.2">
      <c r="A74" s="526"/>
      <c r="B74" s="822" t="s">
        <v>0</v>
      </c>
      <c r="C74" s="823"/>
      <c r="D74" s="823"/>
      <c r="E74" s="474" t="s">
        <v>4970</v>
      </c>
      <c r="F74" s="474" t="s">
        <v>5162</v>
      </c>
      <c r="G74" s="825" t="s">
        <v>4736</v>
      </c>
      <c r="H74" s="826"/>
      <c r="I74" s="824" t="str">
        <f t="shared" si="3"/>
        <v>PARACL_POI_PorApp</v>
      </c>
      <c r="J74" s="824" t="s">
        <v>5542</v>
      </c>
    </row>
    <row r="75" spans="1:10" ht="15.75" x14ac:dyDescent="0.2">
      <c r="A75" s="526"/>
      <c r="B75" s="822" t="s">
        <v>0</v>
      </c>
      <c r="C75" s="823"/>
      <c r="D75" s="823"/>
      <c r="E75" s="474" t="s">
        <v>4936</v>
      </c>
      <c r="F75" s="474" t="s">
        <v>5163</v>
      </c>
      <c r="G75" s="825" t="s">
        <v>4737</v>
      </c>
      <c r="H75" s="826"/>
      <c r="I75" s="824" t="str">
        <f t="shared" si="3"/>
        <v>PARACL_POI_SiOui</v>
      </c>
      <c r="J75" s="824" t="s">
        <v>5542</v>
      </c>
    </row>
    <row r="76" spans="1:10" ht="15.75" x14ac:dyDescent="0.2">
      <c r="A76" s="526"/>
      <c r="B76" s="819" t="s">
        <v>1696</v>
      </c>
      <c r="C76" s="827"/>
      <c r="D76" s="827"/>
      <c r="E76" s="496" t="s">
        <v>5407</v>
      </c>
      <c r="F76" s="496" t="s">
        <v>5361</v>
      </c>
      <c r="G76" s="497"/>
      <c r="H76" s="497"/>
      <c r="I76" s="497"/>
      <c r="J76" s="497"/>
    </row>
    <row r="77" spans="1:10" s="958" customFormat="1" ht="15.75" x14ac:dyDescent="0.2">
      <c r="A77" s="531"/>
      <c r="B77" s="822" t="s">
        <v>0</v>
      </c>
      <c r="C77" s="828"/>
      <c r="D77" s="828"/>
      <c r="E77" s="474" t="s">
        <v>5460</v>
      </c>
      <c r="F77" s="474" t="s">
        <v>5045</v>
      </c>
      <c r="G77" s="477" t="s">
        <v>5549</v>
      </c>
      <c r="H77" s="477"/>
      <c r="I77" s="824" t="str">
        <f t="shared" si="3"/>
        <v>PARACL_CALC_IMC_i</v>
      </c>
      <c r="J77" s="824" t="s">
        <v>5544</v>
      </c>
    </row>
    <row r="78" spans="1:10" s="958" customFormat="1" ht="15.75" x14ac:dyDescent="0.2">
      <c r="A78" s="531"/>
      <c r="B78" s="819" t="s">
        <v>1696</v>
      </c>
      <c r="C78" s="827"/>
      <c r="D78" s="827"/>
      <c r="E78" s="496" t="s">
        <v>5362</v>
      </c>
      <c r="F78" s="496" t="s">
        <v>5408</v>
      </c>
      <c r="G78" s="497"/>
      <c r="H78" s="497"/>
      <c r="I78" s="497"/>
      <c r="J78" s="497"/>
    </row>
    <row r="79" spans="1:10" s="958" customFormat="1" ht="15.75" x14ac:dyDescent="0.2">
      <c r="A79" s="531"/>
      <c r="B79" s="822" t="s">
        <v>0</v>
      </c>
      <c r="C79" s="828"/>
      <c r="D79" s="828"/>
      <c r="E79" s="479" t="s">
        <v>4931</v>
      </c>
      <c r="F79" s="474" t="s">
        <v>5140</v>
      </c>
      <c r="G79" s="825" t="s">
        <v>5377</v>
      </c>
      <c r="H79" s="477"/>
      <c r="I79" s="824" t="str">
        <f>IF(G79&lt;&gt;"",IF(H79&lt;&gt;"",G79&amp;" ; "&amp;IFERROR(IF(SEARCH(" ; ",G79)&gt;0,SUBSTITUTE(G79," ; ","_N  ; ")&amp;"_N"),IFERROR(IF(SEARCH(" ;",G79)&gt;0,SUBSTITUTE(G79," ;","_N  ; ")&amp;"_N"),IFERROR(IF(SEARCH(";",G79)&gt;0,SUBSTITUTE(G79,";","_N  ; ")&amp;"_N"),G79&amp;"_N"))),G79),"")</f>
        <v>PARACL_TAI_ExaReal_N</v>
      </c>
      <c r="J79" s="824" t="s">
        <v>5542</v>
      </c>
    </row>
    <row r="80" spans="1:10" s="958" customFormat="1" ht="22.5" x14ac:dyDescent="0.2">
      <c r="A80" s="531"/>
      <c r="B80" s="822" t="s">
        <v>0</v>
      </c>
      <c r="C80" s="828"/>
      <c r="D80" s="828"/>
      <c r="E80" s="479" t="s">
        <v>5366</v>
      </c>
      <c r="F80" s="474" t="s">
        <v>5371</v>
      </c>
      <c r="G80" s="825" t="s">
        <v>5093</v>
      </c>
      <c r="H80" s="477"/>
      <c r="I80" s="824" t="str">
        <f>IF(G80&lt;&gt;"",IF(H80&lt;&gt;"",G80&amp;" ; "&amp;IFERROR(IF(SEARCH(" ; ",G80)&gt;0,SUBSTITUTE(G80," ; ","_N  ; ")&amp;"_N"),IFERROR(IF(SEARCH(" ;",G80)&gt;0,SUBSTITUTE(G80," ;","_N  ; ")&amp;"_N"),IFERROR(IF(SEARCH(";",G80)&gt;0,SUBSTITUTE(G80,";","_N  ; ")&amp;"_N"),G80&amp;"_N"))),G80),"")</f>
        <v>PARACL_TAI_SiNon</v>
      </c>
      <c r="J80" s="824" t="s">
        <v>5542</v>
      </c>
    </row>
    <row r="81" spans="1:10" ht="15.75" x14ac:dyDescent="0.2">
      <c r="A81" s="520"/>
      <c r="B81" s="822" t="s">
        <v>0</v>
      </c>
      <c r="C81" s="823"/>
      <c r="D81" s="823"/>
      <c r="E81" s="474" t="s">
        <v>4971</v>
      </c>
      <c r="F81" s="474" t="s">
        <v>5164</v>
      </c>
      <c r="G81" s="825" t="s">
        <v>2586</v>
      </c>
      <c r="H81" s="824"/>
      <c r="I81" s="824" t="str">
        <f>IF(G81&lt;&gt;"",IF(H81&lt;&gt;"",G81&amp;" ; "&amp;IFERROR(IF(SEARCH(" ; ",G81)&gt;0,SUBSTITUTE(G81," ; ","_N  ; ")&amp;"_N"),IFERROR(IF(SEARCH(" ;",G81)&gt;0,SUBSTITUTE(G81," ;","_N  ; ")&amp;"_N"),IFERROR(IF(SEARCH(";",G81)&gt;0,SUBSTITUTE(G81,";","_N  ; ")&amp;"_N"),G81&amp;"_N"))),G81),"")</f>
        <v>PARACL_TAI_MesToTai</v>
      </c>
      <c r="J81" s="824" t="s">
        <v>5542</v>
      </c>
    </row>
    <row r="82" spans="1:10" ht="15.75" x14ac:dyDescent="0.2">
      <c r="A82" s="520"/>
      <c r="B82" s="819" t="s">
        <v>1696</v>
      </c>
      <c r="C82" s="827"/>
      <c r="D82" s="827"/>
      <c r="E82" s="496" t="s">
        <v>5363</v>
      </c>
      <c r="F82" s="496" t="s">
        <v>5410</v>
      </c>
      <c r="G82" s="497"/>
      <c r="H82" s="497"/>
      <c r="I82" s="497"/>
      <c r="J82" s="497"/>
    </row>
    <row r="83" spans="1:10" ht="15.75" x14ac:dyDescent="0.2">
      <c r="A83" s="520"/>
      <c r="B83" s="822" t="s">
        <v>0</v>
      </c>
      <c r="C83" s="823"/>
      <c r="D83" s="823"/>
      <c r="E83" s="474" t="s">
        <v>4931</v>
      </c>
      <c r="F83" s="474" t="s">
        <v>5140</v>
      </c>
      <c r="G83" s="825" t="s">
        <v>5378</v>
      </c>
      <c r="H83" s="824"/>
      <c r="I83" s="824" t="str">
        <f>IF(G83&lt;&gt;"",IF(H83&lt;&gt;"",G83&amp;" ; "&amp;IFERROR(IF(SEARCH(" ; ",G83)&gt;0,SUBSTITUTE(G83," ; ","_N  ; ")&amp;"_N"),IFERROR(IF(SEARCH(" ;",G83)&gt;0,SUBSTITUTE(G83," ;","_N  ; ")&amp;"_N"),IFERROR(IF(SEARCH(";",G83)&gt;0,SUBSTITUTE(G83,";","_N  ; ")&amp;"_N"),G83&amp;"_N"))),G83),"")</f>
        <v>PARACL_HAN_ExaReal_N</v>
      </c>
      <c r="J83" s="824" t="s">
        <v>5542</v>
      </c>
    </row>
    <row r="84" spans="1:10" ht="22.5" x14ac:dyDescent="0.2">
      <c r="A84" s="520"/>
      <c r="B84" s="822" t="s">
        <v>0</v>
      </c>
      <c r="C84" s="823"/>
      <c r="D84" s="823"/>
      <c r="E84" s="474" t="s">
        <v>5367</v>
      </c>
      <c r="F84" s="474" t="s">
        <v>5372</v>
      </c>
      <c r="G84" s="825" t="s">
        <v>5094</v>
      </c>
      <c r="H84" s="824"/>
      <c r="I84" s="824" t="str">
        <f>IF(G84&lt;&gt;"",IF(H84&lt;&gt;"",G84&amp;" ; "&amp;IFERROR(IF(SEARCH(" ; ",G84)&gt;0,SUBSTITUTE(G84," ; ","_N  ; ")&amp;"_N"),IFERROR(IF(SEARCH(" ;",G84)&gt;0,SUBSTITUTE(G84," ;","_N  ; ")&amp;"_N"),IFERROR(IF(SEARCH(";",G84)&gt;0,SUBSTITUTE(G84,";","_N  ; ")&amp;"_N"),G84&amp;"_N"))),G84),"")</f>
        <v>PARACL_HAN_SiNon</v>
      </c>
      <c r="J84" s="824" t="s">
        <v>5542</v>
      </c>
    </row>
    <row r="85" spans="1:10" ht="15.75" x14ac:dyDescent="0.2">
      <c r="A85" s="520"/>
      <c r="B85" s="822" t="s">
        <v>0</v>
      </c>
      <c r="C85" s="823"/>
      <c r="D85" s="823"/>
      <c r="E85" s="474" t="s">
        <v>4972</v>
      </c>
      <c r="F85" s="474" t="s">
        <v>5165</v>
      </c>
      <c r="G85" s="825" t="s">
        <v>2444</v>
      </c>
      <c r="H85" s="824"/>
      <c r="I85" s="824" t="str">
        <f>IF(G85&lt;&gt;"",IF(H85&lt;&gt;"",G85&amp;" ; "&amp;IFERROR(IF(SEARCH(" ; ",G85)&gt;0,SUBSTITUTE(G85," ; ","_N  ; ")&amp;"_N"),IFERROR(IF(SEARCH(" ;",G85)&gt;0,SUBSTITUTE(G85," ;","_N  ; ")&amp;"_N"),IFERROR(IF(SEARCH(";",G85)&gt;0,SUBSTITUTE(G85,";","_N  ; ")&amp;"_N"),G85&amp;"_N"))),G85),"")</f>
        <v>PARACL_HAN_MesToHan</v>
      </c>
      <c r="J85" s="824" t="s">
        <v>5542</v>
      </c>
    </row>
    <row r="86" spans="1:10" ht="15.75" x14ac:dyDescent="0.2">
      <c r="A86" s="520"/>
      <c r="B86" s="819" t="s">
        <v>1696</v>
      </c>
      <c r="C86" s="827"/>
      <c r="D86" s="827"/>
      <c r="E86" s="496" t="s">
        <v>5364</v>
      </c>
      <c r="F86" s="496" t="s">
        <v>5412</v>
      </c>
      <c r="G86" s="497"/>
      <c r="H86" s="497"/>
      <c r="I86" s="497"/>
      <c r="J86" s="497"/>
    </row>
    <row r="87" spans="1:10" ht="15.75" x14ac:dyDescent="0.2">
      <c r="A87" s="520"/>
      <c r="B87" s="822" t="s">
        <v>0</v>
      </c>
      <c r="C87" s="823"/>
      <c r="D87" s="823"/>
      <c r="E87" s="474" t="s">
        <v>4931</v>
      </c>
      <c r="F87" s="474" t="s">
        <v>5140</v>
      </c>
      <c r="G87" s="825" t="s">
        <v>5379</v>
      </c>
      <c r="H87" s="824"/>
      <c r="I87" s="824" t="str">
        <f t="shared" ref="I87:I119" si="4">IF(G87&lt;&gt;"",IF(H87&lt;&gt;"",G87&amp;" ; "&amp;IFERROR(IF(SEARCH(" ; ",G87)&gt;0,SUBSTITUTE(G87," ; ","_N  ; ")&amp;"_N"),IFERROR(IF(SEARCH(" ;",G87)&gt;0,SUBSTITUTE(G87," ;","_N  ; ")&amp;"_N"),IFERROR(IF(SEARCH(";",G87)&gt;0,SUBSTITUTE(G87,";","_N  ; ")&amp;"_N"),G87&amp;"_N"))),G87),"")</f>
        <v>PARACL_OMB_ExaReal_N</v>
      </c>
      <c r="J87" s="824" t="s">
        <v>5542</v>
      </c>
    </row>
    <row r="88" spans="1:10" ht="15.75" x14ac:dyDescent="0.2">
      <c r="A88" s="526"/>
      <c r="B88" s="822" t="s">
        <v>0</v>
      </c>
      <c r="C88" s="823"/>
      <c r="D88" s="823"/>
      <c r="E88" s="474" t="s">
        <v>5385</v>
      </c>
      <c r="F88" s="474" t="s">
        <v>5386</v>
      </c>
      <c r="G88" s="825" t="s">
        <v>4738</v>
      </c>
      <c r="H88" s="826"/>
      <c r="I88" s="824" t="str">
        <f t="shared" si="4"/>
        <v>PARACL_OMB_MesPeri</v>
      </c>
      <c r="J88" s="824" t="s">
        <v>5542</v>
      </c>
    </row>
    <row r="89" spans="1:10" ht="15.75" x14ac:dyDescent="0.2">
      <c r="A89" s="526"/>
      <c r="B89" s="819" t="s">
        <v>1696</v>
      </c>
      <c r="C89" s="820"/>
      <c r="D89" s="820"/>
      <c r="E89" s="475" t="s">
        <v>5447</v>
      </c>
      <c r="F89" s="475" t="s">
        <v>5448</v>
      </c>
      <c r="G89" s="476"/>
      <c r="H89" s="476"/>
      <c r="I89" s="476" t="str">
        <f t="shared" si="4"/>
        <v/>
      </c>
      <c r="J89" s="476"/>
    </row>
    <row r="90" spans="1:10" ht="15.75" x14ac:dyDescent="0.2">
      <c r="A90" s="520"/>
      <c r="B90" s="819" t="s">
        <v>1696</v>
      </c>
      <c r="C90" s="827"/>
      <c r="D90" s="827"/>
      <c r="E90" s="496" t="s">
        <v>4974</v>
      </c>
      <c r="F90" s="496" t="s">
        <v>4983</v>
      </c>
      <c r="G90" s="476"/>
      <c r="H90" s="476"/>
      <c r="I90" s="476" t="str">
        <f t="shared" si="4"/>
        <v/>
      </c>
      <c r="J90" s="476"/>
    </row>
    <row r="91" spans="1:10" s="958" customFormat="1" ht="15.75" x14ac:dyDescent="0.2">
      <c r="A91" s="531"/>
      <c r="B91" s="822" t="s">
        <v>0</v>
      </c>
      <c r="C91" s="823"/>
      <c r="D91" s="823"/>
      <c r="E91" s="474" t="s">
        <v>4931</v>
      </c>
      <c r="F91" s="474" t="s">
        <v>5140</v>
      </c>
      <c r="G91" s="825" t="s">
        <v>5380</v>
      </c>
      <c r="H91" s="477"/>
      <c r="I91" s="824" t="str">
        <f t="shared" si="4"/>
        <v>PARACL_VDP_ExaReal_N</v>
      </c>
      <c r="J91" s="824" t="s">
        <v>5542</v>
      </c>
    </row>
    <row r="92" spans="1:10" s="958" customFormat="1" ht="22.5" x14ac:dyDescent="0.2">
      <c r="A92" s="531"/>
      <c r="B92" s="822" t="s">
        <v>0</v>
      </c>
      <c r="C92" s="823"/>
      <c r="D92" s="823"/>
      <c r="E92" s="474" t="s">
        <v>5368</v>
      </c>
      <c r="F92" s="474" t="s">
        <v>5373</v>
      </c>
      <c r="G92" s="825" t="s">
        <v>5095</v>
      </c>
      <c r="H92" s="477"/>
      <c r="I92" s="824" t="str">
        <f t="shared" si="4"/>
        <v>PARACL_VDP_SiNon</v>
      </c>
      <c r="J92" s="824" t="s">
        <v>5542</v>
      </c>
    </row>
    <row r="93" spans="1:10" s="958" customFormat="1" ht="15.75" x14ac:dyDescent="0.2">
      <c r="A93" s="531"/>
      <c r="B93" s="822" t="s">
        <v>0</v>
      </c>
      <c r="C93" s="823"/>
      <c r="D93" s="823"/>
      <c r="E93" s="474" t="s">
        <v>4973</v>
      </c>
      <c r="F93" s="474" t="s">
        <v>5166</v>
      </c>
      <c r="G93" s="825" t="s">
        <v>5096</v>
      </c>
      <c r="H93" s="477"/>
      <c r="I93" s="824" t="str">
        <f t="shared" si="4"/>
        <v>PARACL_VDP_OuCorr</v>
      </c>
      <c r="J93" s="824" t="s">
        <v>5542</v>
      </c>
    </row>
    <row r="94" spans="1:10" ht="15.75" x14ac:dyDescent="0.2">
      <c r="A94" s="526"/>
      <c r="B94" s="822" t="s">
        <v>0</v>
      </c>
      <c r="C94" s="823"/>
      <c r="D94" s="823"/>
      <c r="E94" s="474" t="s">
        <v>4975</v>
      </c>
      <c r="F94" s="474" t="s">
        <v>5167</v>
      </c>
      <c r="G94" s="825" t="s">
        <v>4739</v>
      </c>
      <c r="H94" s="826"/>
      <c r="I94" s="824" t="str">
        <f t="shared" si="4"/>
        <v>PARACL_VDP_PoCorTest</v>
      </c>
      <c r="J94" s="824" t="s">
        <v>5542</v>
      </c>
    </row>
    <row r="95" spans="1:10" ht="22.5" x14ac:dyDescent="0.2">
      <c r="A95" s="526"/>
      <c r="B95" s="822" t="s">
        <v>0</v>
      </c>
      <c r="C95" s="823"/>
      <c r="D95" s="823"/>
      <c r="E95" s="474" t="s">
        <v>4976</v>
      </c>
      <c r="F95" s="474" t="s">
        <v>5168</v>
      </c>
      <c r="G95" s="825" t="s">
        <v>2587</v>
      </c>
      <c r="H95" s="826"/>
      <c r="I95" s="824" t="str">
        <f t="shared" si="4"/>
        <v>PARACL_VDP_OeDrSaCorr</v>
      </c>
      <c r="J95" s="824" t="s">
        <v>5542</v>
      </c>
    </row>
    <row r="96" spans="1:10" ht="22.5" x14ac:dyDescent="0.2">
      <c r="A96" s="526"/>
      <c r="B96" s="822" t="s">
        <v>0</v>
      </c>
      <c r="C96" s="823"/>
      <c r="D96" s="823"/>
      <c r="E96" s="474" t="s">
        <v>4977</v>
      </c>
      <c r="F96" s="474" t="s">
        <v>5169</v>
      </c>
      <c r="G96" s="825" t="s">
        <v>2588</v>
      </c>
      <c r="H96" s="826"/>
      <c r="I96" s="824" t="str">
        <f t="shared" si="4"/>
        <v>PARACL_VDP_OeGaSaCorr</v>
      </c>
      <c r="J96" s="824" t="s">
        <v>5542</v>
      </c>
    </row>
    <row r="97" spans="1:10" ht="22.5" x14ac:dyDescent="0.2">
      <c r="A97" s="526"/>
      <c r="B97" s="822" t="s">
        <v>0</v>
      </c>
      <c r="C97" s="823"/>
      <c r="D97" s="823"/>
      <c r="E97" s="474" t="s">
        <v>4978</v>
      </c>
      <c r="F97" s="474" t="s">
        <v>5170</v>
      </c>
      <c r="G97" s="825" t="s">
        <v>2589</v>
      </c>
      <c r="H97" s="826"/>
      <c r="I97" s="824" t="str">
        <f t="shared" si="4"/>
        <v>PARACL_VDP_OeDrAvCorr</v>
      </c>
      <c r="J97" s="824" t="s">
        <v>5542</v>
      </c>
    </row>
    <row r="98" spans="1:10" ht="22.5" x14ac:dyDescent="0.2">
      <c r="A98" s="526"/>
      <c r="B98" s="822" t="s">
        <v>0</v>
      </c>
      <c r="C98" s="823"/>
      <c r="D98" s="823"/>
      <c r="E98" s="474" t="s">
        <v>4979</v>
      </c>
      <c r="F98" s="474" t="s">
        <v>5171</v>
      </c>
      <c r="G98" s="825" t="s">
        <v>2590</v>
      </c>
      <c r="H98" s="826"/>
      <c r="I98" s="824" t="str">
        <f t="shared" si="4"/>
        <v>PARACL_VDP_OeGaAvCorr</v>
      </c>
      <c r="J98" s="824" t="s">
        <v>5542</v>
      </c>
    </row>
    <row r="99" spans="1:10" ht="22.5" x14ac:dyDescent="0.2">
      <c r="A99" s="526"/>
      <c r="B99" s="822" t="s">
        <v>0</v>
      </c>
      <c r="C99" s="823"/>
      <c r="D99" s="823"/>
      <c r="E99" s="474" t="s">
        <v>4980</v>
      </c>
      <c r="F99" s="474" t="s">
        <v>5172</v>
      </c>
      <c r="G99" s="825" t="s">
        <v>2591</v>
      </c>
      <c r="H99" s="826"/>
      <c r="I99" s="824" t="str">
        <f t="shared" si="4"/>
        <v>PARACL_VDP_BiSaCorr</v>
      </c>
      <c r="J99" s="824" t="s">
        <v>5542</v>
      </c>
    </row>
    <row r="100" spans="1:10" ht="22.5" x14ac:dyDescent="0.2">
      <c r="A100" s="526"/>
      <c r="B100" s="822" t="s">
        <v>0</v>
      </c>
      <c r="C100" s="823"/>
      <c r="D100" s="823"/>
      <c r="E100" s="474" t="s">
        <v>4981</v>
      </c>
      <c r="F100" s="474" t="s">
        <v>5173</v>
      </c>
      <c r="G100" s="825" t="s">
        <v>2592</v>
      </c>
      <c r="H100" s="826"/>
      <c r="I100" s="824" t="str">
        <f t="shared" si="4"/>
        <v>PARACL_VDP_BiAvCorr</v>
      </c>
      <c r="J100" s="824" t="s">
        <v>5542</v>
      </c>
    </row>
    <row r="101" spans="1:10" ht="15.75" x14ac:dyDescent="0.2">
      <c r="A101" s="526"/>
      <c r="B101" s="822" t="s">
        <v>0</v>
      </c>
      <c r="C101" s="823"/>
      <c r="D101" s="823"/>
      <c r="E101" s="474" t="s">
        <v>5174</v>
      </c>
      <c r="F101" s="474" t="s">
        <v>5175</v>
      </c>
      <c r="G101" s="825" t="s">
        <v>4740</v>
      </c>
      <c r="H101" s="826"/>
      <c r="I101" s="824" t="str">
        <f t="shared" si="4"/>
        <v>PARACL_VDP_CeProAmbMono</v>
      </c>
      <c r="J101" s="824" t="s">
        <v>5542</v>
      </c>
    </row>
    <row r="102" spans="1:10" ht="15.75" x14ac:dyDescent="0.2">
      <c r="A102" s="526"/>
      <c r="B102" s="819" t="s">
        <v>1696</v>
      </c>
      <c r="C102" s="827"/>
      <c r="D102" s="827"/>
      <c r="E102" s="496" t="s">
        <v>4982</v>
      </c>
      <c r="F102" s="496" t="s">
        <v>4984</v>
      </c>
      <c r="G102" s="476"/>
      <c r="H102" s="476"/>
      <c r="I102" s="476" t="str">
        <f t="shared" si="4"/>
        <v/>
      </c>
      <c r="J102" s="476"/>
    </row>
    <row r="103" spans="1:10" ht="15.75" x14ac:dyDescent="0.2">
      <c r="A103" s="526"/>
      <c r="B103" s="822" t="s">
        <v>0</v>
      </c>
      <c r="C103" s="823"/>
      <c r="D103" s="823"/>
      <c r="E103" s="474" t="s">
        <v>4931</v>
      </c>
      <c r="F103" s="474" t="s">
        <v>5140</v>
      </c>
      <c r="G103" s="825" t="s">
        <v>5381</v>
      </c>
      <c r="H103" s="826"/>
      <c r="I103" s="824" t="str">
        <f t="shared" si="4"/>
        <v>PARACL_VDL_ExaReal_N</v>
      </c>
      <c r="J103" s="824" t="s">
        <v>5542</v>
      </c>
    </row>
    <row r="104" spans="1:10" ht="22.5" x14ac:dyDescent="0.2">
      <c r="A104" s="526"/>
      <c r="B104" s="822" t="s">
        <v>0</v>
      </c>
      <c r="C104" s="823"/>
      <c r="D104" s="823"/>
      <c r="E104" s="474" t="s">
        <v>5368</v>
      </c>
      <c r="F104" s="474" t="s">
        <v>5373</v>
      </c>
      <c r="G104" s="825" t="s">
        <v>5097</v>
      </c>
      <c r="H104" s="826"/>
      <c r="I104" s="824" t="str">
        <f t="shared" si="4"/>
        <v>PARACL_VDL_SiNon</v>
      </c>
      <c r="J104" s="824" t="s">
        <v>5542</v>
      </c>
    </row>
    <row r="105" spans="1:10" ht="15.75" x14ac:dyDescent="0.2">
      <c r="A105" s="526"/>
      <c r="B105" s="822" t="s">
        <v>0</v>
      </c>
      <c r="C105" s="823"/>
      <c r="D105" s="823"/>
      <c r="E105" s="474" t="s">
        <v>4973</v>
      </c>
      <c r="F105" s="474" t="s">
        <v>5166</v>
      </c>
      <c r="G105" s="825" t="s">
        <v>5098</v>
      </c>
      <c r="H105" s="826"/>
      <c r="I105" s="824" t="str">
        <f t="shared" si="4"/>
        <v>PARACL_VDL_OuCorr</v>
      </c>
      <c r="J105" s="824" t="s">
        <v>5542</v>
      </c>
    </row>
    <row r="106" spans="1:10" ht="15.75" x14ac:dyDescent="0.2">
      <c r="A106" s="526"/>
      <c r="B106" s="822" t="s">
        <v>0</v>
      </c>
      <c r="C106" s="823"/>
      <c r="D106" s="823"/>
      <c r="E106" s="474" t="s">
        <v>4975</v>
      </c>
      <c r="F106" s="474" t="s">
        <v>5167</v>
      </c>
      <c r="G106" s="825" t="s">
        <v>5099</v>
      </c>
      <c r="H106" s="826"/>
      <c r="I106" s="824" t="str">
        <f t="shared" si="4"/>
        <v>PARACL_VDL_PoCorrExa</v>
      </c>
      <c r="J106" s="824" t="s">
        <v>5542</v>
      </c>
    </row>
    <row r="107" spans="1:10" ht="22.5" x14ac:dyDescent="0.2">
      <c r="A107" s="526"/>
      <c r="B107" s="822" t="s">
        <v>0</v>
      </c>
      <c r="C107" s="823"/>
      <c r="D107" s="823"/>
      <c r="E107" s="474" t="s">
        <v>5299</v>
      </c>
      <c r="F107" s="474" t="s">
        <v>5300</v>
      </c>
      <c r="G107" s="825" t="s">
        <v>2593</v>
      </c>
      <c r="H107" s="826"/>
      <c r="I107" s="824" t="str">
        <f t="shared" si="4"/>
        <v>PARACL_VDL_OeDrSaCorr</v>
      </c>
      <c r="J107" s="824" t="s">
        <v>5542</v>
      </c>
    </row>
    <row r="108" spans="1:10" ht="22.5" x14ac:dyDescent="0.2">
      <c r="A108" s="526"/>
      <c r="B108" s="822" t="s">
        <v>0</v>
      </c>
      <c r="C108" s="823"/>
      <c r="D108" s="823"/>
      <c r="E108" s="474" t="s">
        <v>5301</v>
      </c>
      <c r="F108" s="474" t="s">
        <v>5302</v>
      </c>
      <c r="G108" s="825" t="s">
        <v>2594</v>
      </c>
      <c r="H108" s="826"/>
      <c r="I108" s="824" t="str">
        <f t="shared" si="4"/>
        <v>PARACL_VDL_OeGaSaCorr</v>
      </c>
      <c r="J108" s="824" t="s">
        <v>5542</v>
      </c>
    </row>
    <row r="109" spans="1:10" ht="22.5" x14ac:dyDescent="0.2">
      <c r="A109" s="526"/>
      <c r="B109" s="822" t="s">
        <v>0</v>
      </c>
      <c r="C109" s="823"/>
      <c r="D109" s="823"/>
      <c r="E109" s="474" t="s">
        <v>5303</v>
      </c>
      <c r="F109" s="474" t="s">
        <v>5304</v>
      </c>
      <c r="G109" s="825" t="s">
        <v>2595</v>
      </c>
      <c r="H109" s="826"/>
      <c r="I109" s="824" t="str">
        <f t="shared" si="4"/>
        <v>PARACL_VDL_OeDrAvCorr</v>
      </c>
      <c r="J109" s="824" t="s">
        <v>5542</v>
      </c>
    </row>
    <row r="110" spans="1:10" ht="22.5" x14ac:dyDescent="0.2">
      <c r="A110" s="526"/>
      <c r="B110" s="822" t="s">
        <v>0</v>
      </c>
      <c r="C110" s="823"/>
      <c r="D110" s="823"/>
      <c r="E110" s="474" t="s">
        <v>5305</v>
      </c>
      <c r="F110" s="474" t="s">
        <v>5306</v>
      </c>
      <c r="G110" s="825" t="s">
        <v>2596</v>
      </c>
      <c r="H110" s="826"/>
      <c r="I110" s="824" t="str">
        <f t="shared" si="4"/>
        <v>PARACL_VDL_OeGaAvCorr</v>
      </c>
      <c r="J110" s="824" t="s">
        <v>5542</v>
      </c>
    </row>
    <row r="111" spans="1:10" ht="22.5" x14ac:dyDescent="0.2">
      <c r="A111" s="526"/>
      <c r="B111" s="822" t="s">
        <v>0</v>
      </c>
      <c r="C111" s="823"/>
      <c r="D111" s="823"/>
      <c r="E111" s="474" t="s">
        <v>5307</v>
      </c>
      <c r="F111" s="474" t="s">
        <v>5308</v>
      </c>
      <c r="G111" s="825" t="s">
        <v>2597</v>
      </c>
      <c r="H111" s="826"/>
      <c r="I111" s="824" t="str">
        <f t="shared" si="4"/>
        <v>PARACL_VDL_BiSaCorr</v>
      </c>
      <c r="J111" s="824" t="s">
        <v>5542</v>
      </c>
    </row>
    <row r="112" spans="1:10" ht="22.5" x14ac:dyDescent="0.2">
      <c r="A112" s="526"/>
      <c r="B112" s="822" t="s">
        <v>0</v>
      </c>
      <c r="C112" s="823"/>
      <c r="D112" s="823"/>
      <c r="E112" s="474" t="s">
        <v>5309</v>
      </c>
      <c r="F112" s="474" t="s">
        <v>5310</v>
      </c>
      <c r="G112" s="825" t="s">
        <v>2598</v>
      </c>
      <c r="H112" s="826"/>
      <c r="I112" s="824" t="str">
        <f t="shared" si="4"/>
        <v>PARACL_VDL_BiAvCorr</v>
      </c>
      <c r="J112" s="824" t="s">
        <v>5542</v>
      </c>
    </row>
    <row r="113" spans="1:10" ht="15.75" x14ac:dyDescent="0.2">
      <c r="A113" s="526"/>
      <c r="B113" s="822" t="s">
        <v>0</v>
      </c>
      <c r="C113" s="823"/>
      <c r="D113" s="823"/>
      <c r="E113" s="474" t="s">
        <v>5174</v>
      </c>
      <c r="F113" s="474" t="s">
        <v>5175</v>
      </c>
      <c r="G113" s="825" t="s">
        <v>4741</v>
      </c>
      <c r="H113" s="826"/>
      <c r="I113" s="824" t="str">
        <f t="shared" si="4"/>
        <v>PARACL_VDL_CeProAmbMono</v>
      </c>
      <c r="J113" s="824" t="s">
        <v>5542</v>
      </c>
    </row>
    <row r="114" spans="1:10" ht="15.75" x14ac:dyDescent="0.2">
      <c r="A114" s="526"/>
      <c r="B114" s="819" t="s">
        <v>1696</v>
      </c>
      <c r="C114" s="820"/>
      <c r="D114" s="820"/>
      <c r="E114" s="475" t="s">
        <v>1100</v>
      </c>
      <c r="F114" s="475" t="s">
        <v>1997</v>
      </c>
      <c r="G114" s="476"/>
      <c r="H114" s="476"/>
      <c r="I114" s="476" t="str">
        <f t="shared" si="4"/>
        <v/>
      </c>
      <c r="J114" s="476"/>
    </row>
    <row r="115" spans="1:10" s="958" customFormat="1" ht="15.75" x14ac:dyDescent="0.2">
      <c r="A115" s="530"/>
      <c r="B115" s="822" t="s">
        <v>0</v>
      </c>
      <c r="C115" s="823"/>
      <c r="D115" s="823"/>
      <c r="E115" s="474" t="s">
        <v>4931</v>
      </c>
      <c r="F115" s="474" t="s">
        <v>5140</v>
      </c>
      <c r="G115" s="825" t="s">
        <v>5382</v>
      </c>
      <c r="H115" s="477"/>
      <c r="I115" s="824" t="str">
        <f t="shared" si="4"/>
        <v>PARACL_AUD_ExaReal_N</v>
      </c>
      <c r="J115" s="824" t="s">
        <v>5542</v>
      </c>
    </row>
    <row r="116" spans="1:10" ht="22.5" x14ac:dyDescent="0.2">
      <c r="A116" s="526"/>
      <c r="B116" s="822" t="s">
        <v>0</v>
      </c>
      <c r="C116" s="823"/>
      <c r="D116" s="823"/>
      <c r="E116" s="474" t="s">
        <v>5320</v>
      </c>
      <c r="F116" s="474" t="s">
        <v>5321</v>
      </c>
      <c r="G116" s="825" t="s">
        <v>4742</v>
      </c>
      <c r="H116" s="826"/>
      <c r="I116" s="824" t="str">
        <f t="shared" si="4"/>
        <v>PARACL_AUD_SiNon</v>
      </c>
      <c r="J116" s="824" t="s">
        <v>5542</v>
      </c>
    </row>
    <row r="117" spans="1:10" ht="15.75" x14ac:dyDescent="0.2">
      <c r="A117" s="526"/>
      <c r="B117" s="822" t="s">
        <v>0</v>
      </c>
      <c r="C117" s="823"/>
      <c r="D117" s="823"/>
      <c r="E117" s="474" t="s">
        <v>4985</v>
      </c>
      <c r="F117" s="474" t="s">
        <v>5176</v>
      </c>
      <c r="G117" s="825" t="s">
        <v>4743</v>
      </c>
      <c r="H117" s="826"/>
      <c r="I117" s="824" t="str">
        <f t="shared" si="4"/>
        <v>PARACL_AUD_RealCab</v>
      </c>
      <c r="J117" s="824" t="s">
        <v>5542</v>
      </c>
    </row>
    <row r="118" spans="1:10" ht="15.75" x14ac:dyDescent="0.2">
      <c r="A118" s="526"/>
      <c r="B118" s="822" t="s">
        <v>0</v>
      </c>
      <c r="C118" s="823"/>
      <c r="D118" s="823"/>
      <c r="E118" s="474" t="s">
        <v>4986</v>
      </c>
      <c r="F118" s="474" t="s">
        <v>5177</v>
      </c>
      <c r="G118" s="825" t="s">
        <v>4744</v>
      </c>
      <c r="H118" s="826"/>
      <c r="I118" s="824" t="str">
        <f t="shared" si="4"/>
        <v>PARACL_AUD_SuivSpecPerAud</v>
      </c>
      <c r="J118" s="824" t="s">
        <v>5542</v>
      </c>
    </row>
    <row r="119" spans="1:10" ht="15.75" x14ac:dyDescent="0.2">
      <c r="A119" s="526"/>
      <c r="B119" s="822" t="s">
        <v>0</v>
      </c>
      <c r="C119" s="823"/>
      <c r="D119" s="823"/>
      <c r="E119" s="474" t="s">
        <v>5179</v>
      </c>
      <c r="F119" s="474" t="s">
        <v>5178</v>
      </c>
      <c r="G119" s="825" t="s">
        <v>4745</v>
      </c>
      <c r="H119" s="826"/>
      <c r="I119" s="824" t="str">
        <f t="shared" si="4"/>
        <v>PARACL_AUD_SiOuiDrGa</v>
      </c>
      <c r="J119" s="824" t="s">
        <v>5542</v>
      </c>
    </row>
    <row r="120" spans="1:10" ht="45" x14ac:dyDescent="0.2">
      <c r="A120" s="526"/>
      <c r="B120" s="822" t="s">
        <v>0</v>
      </c>
      <c r="C120" s="823"/>
      <c r="D120" s="823"/>
      <c r="E120" s="474" t="s">
        <v>4937</v>
      </c>
      <c r="F120" s="474" t="s">
        <v>4717</v>
      </c>
      <c r="G120" s="825" t="s">
        <v>2599</v>
      </c>
      <c r="H120" s="826"/>
      <c r="I120" s="824" t="str">
        <f t="shared" ref="I120:I152" si="5">IF(G120&lt;&gt;"",IF(H120&lt;&gt;"",G120&amp;" ; "&amp;IFERROR(IF(SEARCH(" ; ",G120)&gt;0,SUBSTITUTE(G120," ; ","_N  ; ")&amp;"_N"),IFERROR(IF(SEARCH(" ;",G120)&gt;0,SUBSTITUTE(G120," ;","_N  ; ")&amp;"_N"),IFERROR(IF(SEARCH(";",G120)&gt;0,SUBSTITUTE(G120,";","_N  ; ")&amp;"_N"),G120&amp;"_N"))),G120),"")</f>
        <v>PARACL_AUD_AuDr500 ; PARACL_AUD_AuDr1000 ; PARACL_AUD_AuDr2000 ; PARACL_AUD_AuDr4000 ; PARACL_AUD_AuDr8000</v>
      </c>
      <c r="J120" s="824" t="s">
        <v>5542</v>
      </c>
    </row>
    <row r="121" spans="1:10" ht="45" x14ac:dyDescent="0.2">
      <c r="A121" s="526"/>
      <c r="B121" s="822" t="s">
        <v>0</v>
      </c>
      <c r="C121" s="823"/>
      <c r="D121" s="823"/>
      <c r="E121" s="474" t="s">
        <v>4938</v>
      </c>
      <c r="F121" s="474" t="s">
        <v>4718</v>
      </c>
      <c r="G121" s="825" t="s">
        <v>2600</v>
      </c>
      <c r="H121" s="826"/>
      <c r="I121" s="824" t="str">
        <f t="shared" si="5"/>
        <v>PARACL_AUD_AuGa500 ; PARACL_AUD_AuGa1000 ; PARACL_AUD_AuGa2000 ; PARACL_AUD_AuGa4000 ; PARACL_AUD_AuGa8000</v>
      </c>
      <c r="J121" s="824" t="s">
        <v>5542</v>
      </c>
    </row>
    <row r="122" spans="1:10" ht="56.25" x14ac:dyDescent="0.2">
      <c r="A122" s="526"/>
      <c r="B122" s="822" t="s">
        <v>0</v>
      </c>
      <c r="C122" s="823"/>
      <c r="D122" s="823"/>
      <c r="E122" s="474" t="s">
        <v>4939</v>
      </c>
      <c r="F122" s="474" t="s">
        <v>5046</v>
      </c>
      <c r="G122" s="825" t="s">
        <v>5469</v>
      </c>
      <c r="H122" s="826"/>
      <c r="I122" s="824" t="str">
        <f t="shared" si="5"/>
        <v>PARACL_AUD_AuDr500_CTRL ; PARACL_AUD_AuDr1000_CTRL ; PARACL_AUD_AuDr2000_CTRL ; PARACL_AUD_AuDr4000_CTRL ; PARACL_AUD_AuDr8000_CTRL</v>
      </c>
      <c r="J122" s="824" t="s">
        <v>5542</v>
      </c>
    </row>
    <row r="123" spans="1:10" ht="56.25" x14ac:dyDescent="0.2">
      <c r="A123" s="526"/>
      <c r="B123" s="822" t="s">
        <v>0</v>
      </c>
      <c r="C123" s="823"/>
      <c r="D123" s="823"/>
      <c r="E123" s="474" t="s">
        <v>5152</v>
      </c>
      <c r="F123" s="474" t="s">
        <v>5047</v>
      </c>
      <c r="G123" s="942" t="s">
        <v>5485</v>
      </c>
      <c r="H123" s="826"/>
      <c r="I123" s="824" t="str">
        <f t="shared" si="5"/>
        <v>PARACL_AUD_AuGa500_CTRL ; PARACL_AUD_AuGa1000_CTRL ; PARACL_AUD_AuGa2000_CTRL ; PARACL_AUD_AuGa4000_CTRL ; PARACL_AUD_AuGa8000_CTRL</v>
      </c>
      <c r="J123" s="824" t="s">
        <v>5542</v>
      </c>
    </row>
    <row r="124" spans="1:10" ht="15.75" x14ac:dyDescent="0.2">
      <c r="A124" s="526"/>
      <c r="B124" s="819" t="s">
        <v>1696</v>
      </c>
      <c r="C124" s="820"/>
      <c r="D124" s="820"/>
      <c r="E124" s="475" t="s">
        <v>1101</v>
      </c>
      <c r="F124" s="475" t="s">
        <v>1998</v>
      </c>
      <c r="G124" s="476"/>
      <c r="H124" s="476"/>
      <c r="I124" s="476" t="str">
        <f t="shared" si="5"/>
        <v/>
      </c>
      <c r="J124" s="476"/>
    </row>
    <row r="125" spans="1:10" s="958" customFormat="1" ht="15.75" x14ac:dyDescent="0.2">
      <c r="A125" s="530"/>
      <c r="B125" s="822" t="s">
        <v>0</v>
      </c>
      <c r="C125" s="823"/>
      <c r="D125" s="823"/>
      <c r="E125" s="474" t="s">
        <v>4931</v>
      </c>
      <c r="F125" s="474" t="s">
        <v>5140</v>
      </c>
      <c r="G125" s="825" t="s">
        <v>5383</v>
      </c>
      <c r="H125" s="477"/>
      <c r="I125" s="824" t="str">
        <f t="shared" si="5"/>
        <v>PARACL_SPI_ExaReal_N</v>
      </c>
      <c r="J125" s="824" t="s">
        <v>5542</v>
      </c>
    </row>
    <row r="126" spans="1:10" ht="33.75" x14ac:dyDescent="0.2">
      <c r="A126" s="526"/>
      <c r="B126" s="822" t="s">
        <v>0</v>
      </c>
      <c r="C126" s="823"/>
      <c r="D126" s="823"/>
      <c r="E126" s="474" t="s">
        <v>5322</v>
      </c>
      <c r="F126" s="474" t="s">
        <v>5323</v>
      </c>
      <c r="G126" s="825" t="s">
        <v>4746</v>
      </c>
      <c r="H126" s="826"/>
      <c r="I126" s="824" t="str">
        <f t="shared" si="5"/>
        <v>PARACL_SPI_SiNon</v>
      </c>
      <c r="J126" s="824" t="s">
        <v>5542</v>
      </c>
    </row>
    <row r="127" spans="1:10" ht="16.5" hidden="1" thickTop="1" x14ac:dyDescent="0.2">
      <c r="A127" s="526"/>
      <c r="B127" s="822" t="s">
        <v>0</v>
      </c>
      <c r="C127" s="519" t="s">
        <v>4896</v>
      </c>
      <c r="D127" s="823"/>
      <c r="E127" s="474" t="s">
        <v>5530</v>
      </c>
      <c r="F127" s="474" t="s">
        <v>5529</v>
      </c>
      <c r="G127" s="825" t="s">
        <v>5524</v>
      </c>
      <c r="H127" s="826"/>
      <c r="I127" s="824" t="str">
        <f t="shared" si="5"/>
        <v>PARACL_SPI_CriAcc_nb</v>
      </c>
    </row>
    <row r="128" spans="1:10" ht="15.75" x14ac:dyDescent="0.2">
      <c r="A128" s="526"/>
      <c r="B128" s="822" t="s">
        <v>0</v>
      </c>
      <c r="C128" s="823"/>
      <c r="D128" s="823"/>
      <c r="E128" s="474" t="s">
        <v>5528</v>
      </c>
      <c r="F128" s="474" t="s">
        <v>5180</v>
      </c>
      <c r="G128" s="825" t="s">
        <v>4747</v>
      </c>
      <c r="H128" s="826"/>
      <c r="I128" s="824" t="str">
        <f t="shared" ref="I128" si="6">IF(G128&lt;&gt;"",IF(H128&lt;&gt;"",G128&amp;" ; "&amp;IFERROR(IF(SEARCH(" ; ",G128)&gt;0,SUBSTITUTE(G128," ; ","_N  ; ")&amp;"_N"),IFERROR(IF(SEARCH(" ;",G128)&gt;0,SUBSTITUTE(G128," ;","_N  ; ")&amp;"_N"),IFERROR(IF(SEARCH(";",G128)&gt;0,SUBSTITUTE(G128,";","_N  ; ")&amp;"_N"),G128&amp;"_N"))),G128),"")</f>
        <v>PARACL_SPI_CriAcc</v>
      </c>
      <c r="J128" s="824" t="s">
        <v>5542</v>
      </c>
    </row>
    <row r="129" spans="1:10" ht="15.75" x14ac:dyDescent="0.2">
      <c r="A129" s="526"/>
      <c r="B129" s="822" t="s">
        <v>0</v>
      </c>
      <c r="C129" s="823"/>
      <c r="D129" s="823"/>
      <c r="E129" s="474" t="s">
        <v>4987</v>
      </c>
      <c r="F129" s="474" t="s">
        <v>5181</v>
      </c>
      <c r="G129" s="825" t="s">
        <v>4748</v>
      </c>
      <c r="H129" s="826"/>
      <c r="I129" s="824" t="str">
        <f t="shared" si="5"/>
        <v>PARACL_SPI_CriRepr</v>
      </c>
      <c r="J129" s="824" t="s">
        <v>5542</v>
      </c>
    </row>
    <row r="130" spans="1:10" ht="15.75" x14ac:dyDescent="0.2">
      <c r="A130" s="526"/>
      <c r="B130" s="822" t="s">
        <v>0</v>
      </c>
      <c r="C130" s="823"/>
      <c r="D130" s="823"/>
      <c r="E130" s="474" t="s">
        <v>4988</v>
      </c>
      <c r="F130" s="474" t="s">
        <v>5182</v>
      </c>
      <c r="G130" s="825" t="s">
        <v>5472</v>
      </c>
      <c r="H130" s="826"/>
      <c r="I130" s="824" t="str">
        <f t="shared" si="5"/>
        <v>PARACL_SPI_CriRepr_cal</v>
      </c>
      <c r="J130" s="824" t="s">
        <v>5542</v>
      </c>
    </row>
    <row r="131" spans="1:10" ht="15.75" x14ac:dyDescent="0.2">
      <c r="A131" s="526"/>
      <c r="B131" s="822" t="s">
        <v>0</v>
      </c>
      <c r="C131" s="823"/>
      <c r="D131" s="823"/>
      <c r="E131" s="474" t="s">
        <v>4989</v>
      </c>
      <c r="F131" s="474" t="s">
        <v>5183</v>
      </c>
      <c r="G131" s="825" t="s">
        <v>4749</v>
      </c>
      <c r="H131" s="826"/>
      <c r="I131" s="824" t="str">
        <f t="shared" si="5"/>
        <v>PARACL_SPI_ReaSaPin</v>
      </c>
      <c r="J131" s="824" t="s">
        <v>5542</v>
      </c>
    </row>
    <row r="132" spans="1:10" ht="15.75" x14ac:dyDescent="0.2">
      <c r="A132" s="526"/>
      <c r="B132" s="822" t="s">
        <v>0</v>
      </c>
      <c r="C132" s="823"/>
      <c r="D132" s="823"/>
      <c r="E132" s="474" t="s">
        <v>4990</v>
      </c>
      <c r="F132" s="474" t="s">
        <v>5184</v>
      </c>
      <c r="G132" s="825" t="s">
        <v>4750</v>
      </c>
      <c r="H132" s="826"/>
      <c r="I132" s="824" t="str">
        <f t="shared" si="5"/>
        <v>PARACL_SPI_TechPar</v>
      </c>
      <c r="J132" s="824" t="s">
        <v>5542</v>
      </c>
    </row>
    <row r="133" spans="1:10" ht="15.75" x14ac:dyDescent="0.2">
      <c r="A133" s="526"/>
      <c r="B133" s="822" t="s">
        <v>0</v>
      </c>
      <c r="C133" s="823"/>
      <c r="D133" s="823"/>
      <c r="E133" s="474" t="s">
        <v>4991</v>
      </c>
      <c r="F133" s="474" t="s">
        <v>5185</v>
      </c>
      <c r="G133" s="825" t="s">
        <v>4751</v>
      </c>
      <c r="H133" s="826"/>
      <c r="I133" s="824" t="str">
        <f t="shared" si="5"/>
        <v>PARACL_SPI_CapSat</v>
      </c>
      <c r="J133" s="824" t="s">
        <v>5542</v>
      </c>
    </row>
    <row r="134" spans="1:10" ht="15.75" x14ac:dyDescent="0.2">
      <c r="A134" s="526"/>
      <c r="B134" s="822" t="s">
        <v>0</v>
      </c>
      <c r="C134" s="823"/>
      <c r="D134" s="823"/>
      <c r="E134" s="474" t="s">
        <v>4992</v>
      </c>
      <c r="F134" s="474" t="s">
        <v>5186</v>
      </c>
      <c r="G134" s="825" t="s">
        <v>4752</v>
      </c>
      <c r="H134" s="826"/>
      <c r="I134" s="824" t="str">
        <f t="shared" si="5"/>
        <v>PARACL_SPI_PatResCou</v>
      </c>
      <c r="J134" s="824" t="s">
        <v>5542</v>
      </c>
    </row>
    <row r="135" spans="1:10" ht="15.75" x14ac:dyDescent="0.2">
      <c r="A135" s="526"/>
      <c r="B135" s="822" t="s">
        <v>0</v>
      </c>
      <c r="C135" s="823"/>
      <c r="D135" s="823"/>
      <c r="E135" s="478" t="s">
        <v>4995</v>
      </c>
      <c r="F135" s="474" t="s">
        <v>5187</v>
      </c>
      <c r="G135" s="825" t="s">
        <v>2601</v>
      </c>
      <c r="H135" s="826"/>
      <c r="I135" s="824" t="str">
        <f t="shared" si="5"/>
        <v>PARACL_SPI_VEMS1 ; PARACL_SPI_CVF1</v>
      </c>
      <c r="J135" s="824" t="s">
        <v>5542</v>
      </c>
    </row>
    <row r="136" spans="1:10" ht="15.75" x14ac:dyDescent="0.2">
      <c r="A136" s="526"/>
      <c r="B136" s="822" t="s">
        <v>0</v>
      </c>
      <c r="C136" s="823"/>
      <c r="D136" s="823"/>
      <c r="E136" s="478" t="s">
        <v>4996</v>
      </c>
      <c r="F136" s="474" t="s">
        <v>5188</v>
      </c>
      <c r="G136" s="825" t="s">
        <v>2602</v>
      </c>
      <c r="H136" s="826"/>
      <c r="I136" s="824" t="str">
        <f t="shared" si="5"/>
        <v>PARACL_SPI_VEMS2 ; PARACL_SPI_CVF2</v>
      </c>
      <c r="J136" s="824" t="s">
        <v>5542</v>
      </c>
    </row>
    <row r="137" spans="1:10" ht="15.75" x14ac:dyDescent="0.2">
      <c r="A137" s="520"/>
      <c r="B137" s="822" t="s">
        <v>0</v>
      </c>
      <c r="C137" s="823"/>
      <c r="D137" s="823"/>
      <c r="E137" s="478" t="s">
        <v>4997</v>
      </c>
      <c r="F137" s="474" t="s">
        <v>5189</v>
      </c>
      <c r="G137" s="825" t="s">
        <v>2603</v>
      </c>
      <c r="H137" s="826"/>
      <c r="I137" s="824" t="str">
        <f t="shared" si="5"/>
        <v>PARACL_SPI_VEMS3 ; PARACL_SPI_CVF3</v>
      </c>
      <c r="J137" s="824" t="s">
        <v>5542</v>
      </c>
    </row>
    <row r="138" spans="1:10" s="521" customFormat="1" ht="16.5" hidden="1" thickTop="1" x14ac:dyDescent="0.2">
      <c r="A138" s="520"/>
      <c r="B138" s="472" t="s">
        <v>0</v>
      </c>
      <c r="C138" s="519" t="s">
        <v>4896</v>
      </c>
      <c r="D138" s="519" t="s">
        <v>4896</v>
      </c>
      <c r="E138" s="478" t="s">
        <v>4993</v>
      </c>
      <c r="F138" s="474" t="s">
        <v>5048</v>
      </c>
      <c r="G138" s="470" t="s">
        <v>5100</v>
      </c>
      <c r="H138" s="471"/>
      <c r="I138" s="498" t="str">
        <f t="shared" si="5"/>
        <v>PARACL_CTRL_SPI_CapVitObs</v>
      </c>
    </row>
    <row r="139" spans="1:10" s="521" customFormat="1" ht="16.5" hidden="1" thickTop="1" x14ac:dyDescent="0.2">
      <c r="A139" s="520"/>
      <c r="B139" s="472" t="s">
        <v>0</v>
      </c>
      <c r="C139" s="519" t="s">
        <v>4896</v>
      </c>
      <c r="D139" s="519" t="s">
        <v>4896</v>
      </c>
      <c r="E139" s="478" t="s">
        <v>4994</v>
      </c>
      <c r="F139" s="474" t="s">
        <v>5049</v>
      </c>
      <c r="G139" s="470" t="s">
        <v>5101</v>
      </c>
      <c r="H139" s="471"/>
      <c r="I139" s="498" t="str">
        <f t="shared" si="5"/>
        <v>PARACL_CTRL_SPI_VolExpMaxObs</v>
      </c>
    </row>
    <row r="140" spans="1:10" s="521" customFormat="1" ht="16.5" hidden="1" thickTop="1" x14ac:dyDescent="0.2">
      <c r="A140" s="520"/>
      <c r="B140" s="472" t="s">
        <v>0</v>
      </c>
      <c r="C140" s="519" t="s">
        <v>4896</v>
      </c>
      <c r="D140" s="519" t="s">
        <v>4896</v>
      </c>
      <c r="E140" s="478" t="s">
        <v>4998</v>
      </c>
      <c r="F140" s="474" t="s">
        <v>5050</v>
      </c>
      <c r="G140" s="470" t="s">
        <v>5102</v>
      </c>
      <c r="H140" s="471"/>
      <c r="I140" s="498" t="str">
        <f t="shared" si="5"/>
        <v>PARACL_CTRL_SPI_CapVitTotal</v>
      </c>
    </row>
    <row r="141" spans="1:10" s="521" customFormat="1" ht="16.5" hidden="1" thickTop="1" x14ac:dyDescent="0.2">
      <c r="A141" s="520"/>
      <c r="B141" s="472" t="s">
        <v>0</v>
      </c>
      <c r="C141" s="519" t="s">
        <v>4896</v>
      </c>
      <c r="D141" s="519" t="s">
        <v>4896</v>
      </c>
      <c r="E141" s="478" t="s">
        <v>4999</v>
      </c>
      <c r="F141" s="474" t="s">
        <v>5051</v>
      </c>
      <c r="G141" s="470" t="s">
        <v>5103</v>
      </c>
      <c r="H141" s="471"/>
      <c r="I141" s="498" t="str">
        <f t="shared" si="5"/>
        <v>PARACL_CTRL_SPI_VolExpMaxTotal</v>
      </c>
    </row>
    <row r="142" spans="1:10" ht="16.5" hidden="1" thickTop="1" x14ac:dyDescent="0.2">
      <c r="A142" s="520"/>
      <c r="B142" s="819" t="s">
        <v>1696</v>
      </c>
      <c r="C142" s="519" t="s">
        <v>4896</v>
      </c>
      <c r="D142" s="820"/>
      <c r="E142" s="475" t="s">
        <v>4720</v>
      </c>
      <c r="F142" s="475" t="s">
        <v>4805</v>
      </c>
      <c r="G142" s="476"/>
      <c r="H142" s="476"/>
      <c r="I142" s="476" t="str">
        <f t="shared" si="5"/>
        <v/>
      </c>
    </row>
    <row r="143" spans="1:10" s="958" customFormat="1" ht="16.5" hidden="1" thickTop="1" x14ac:dyDescent="0.2">
      <c r="A143" s="531"/>
      <c r="B143" s="822" t="s">
        <v>0</v>
      </c>
      <c r="C143" s="519" t="s">
        <v>4896</v>
      </c>
      <c r="D143" s="823"/>
      <c r="E143" s="474" t="s">
        <v>4931</v>
      </c>
      <c r="F143" s="474" t="s">
        <v>5140</v>
      </c>
      <c r="G143" s="825" t="s">
        <v>5443</v>
      </c>
      <c r="H143" s="477"/>
      <c r="I143" s="824" t="str">
        <f t="shared" si="5"/>
        <v>PARACL_ECG_ExaReal</v>
      </c>
    </row>
    <row r="144" spans="1:10" ht="34.5" hidden="1" thickTop="1" x14ac:dyDescent="0.2">
      <c r="A144" s="526"/>
      <c r="B144" s="822" t="s">
        <v>0</v>
      </c>
      <c r="C144" s="519" t="s">
        <v>4896</v>
      </c>
      <c r="D144" s="823"/>
      <c r="E144" s="474" t="s">
        <v>5324</v>
      </c>
      <c r="F144" s="474" t="s">
        <v>5325</v>
      </c>
      <c r="G144" s="825" t="s">
        <v>4753</v>
      </c>
      <c r="H144" s="826"/>
      <c r="I144" s="824" t="str">
        <f t="shared" si="5"/>
        <v>PARACL_ECG_SiNon</v>
      </c>
    </row>
    <row r="145" spans="1:10" ht="16.5" hidden="1" thickTop="1" x14ac:dyDescent="0.2">
      <c r="A145" s="526"/>
      <c r="B145" s="822" t="s">
        <v>0</v>
      </c>
      <c r="C145" s="519" t="s">
        <v>4896</v>
      </c>
      <c r="D145" s="823"/>
      <c r="E145" s="474" t="s">
        <v>5000</v>
      </c>
      <c r="F145" s="474" t="s">
        <v>5190</v>
      </c>
      <c r="G145" s="825" t="s">
        <v>4754</v>
      </c>
      <c r="H145" s="826"/>
      <c r="I145" s="824" t="str">
        <f t="shared" si="5"/>
        <v>PARACL_ECG_PraPosAss</v>
      </c>
    </row>
    <row r="146" spans="1:10" ht="16.5" hidden="1" thickTop="1" x14ac:dyDescent="0.2">
      <c r="A146" s="526"/>
      <c r="B146" s="822" t="s">
        <v>0</v>
      </c>
      <c r="C146" s="519" t="s">
        <v>4896</v>
      </c>
      <c r="D146" s="823"/>
      <c r="E146" s="474" t="s">
        <v>5001</v>
      </c>
      <c r="F146" s="474" t="s">
        <v>5191</v>
      </c>
      <c r="G146" s="825" t="s">
        <v>4755</v>
      </c>
      <c r="H146" s="826"/>
      <c r="I146" s="824" t="str">
        <f t="shared" si="5"/>
        <v>PARACL_ECG_ElePosRacMemSup</v>
      </c>
    </row>
    <row r="147" spans="1:10" ht="16.5" hidden="1" thickTop="1" x14ac:dyDescent="0.2">
      <c r="A147" s="526"/>
      <c r="B147" s="822" t="s">
        <v>0</v>
      </c>
      <c r="C147" s="519" t="s">
        <v>4896</v>
      </c>
      <c r="D147" s="823"/>
      <c r="E147" s="474" t="s">
        <v>5002</v>
      </c>
      <c r="F147" s="474" t="s">
        <v>5192</v>
      </c>
      <c r="G147" s="825" t="s">
        <v>4756</v>
      </c>
      <c r="H147" s="826"/>
      <c r="I147" s="824" t="str">
        <f t="shared" si="5"/>
        <v>PARACL_ECG_ElePosRacMemInf</v>
      </c>
    </row>
    <row r="148" spans="1:10" ht="16.5" hidden="1" thickTop="1" x14ac:dyDescent="0.2">
      <c r="A148" s="526"/>
      <c r="B148" s="822" t="s">
        <v>0</v>
      </c>
      <c r="C148" s="519" t="s">
        <v>4896</v>
      </c>
      <c r="D148" s="823"/>
      <c r="E148" s="474" t="s">
        <v>5003</v>
      </c>
      <c r="F148" s="474" t="s">
        <v>5193</v>
      </c>
      <c r="G148" s="825" t="s">
        <v>4758</v>
      </c>
      <c r="H148" s="826"/>
      <c r="I148" s="824" t="str">
        <f t="shared" si="5"/>
        <v>PARACL_ECG_RedGai5Pou1</v>
      </c>
    </row>
    <row r="149" spans="1:10" ht="16.5" hidden="1" thickTop="1" x14ac:dyDescent="0.2">
      <c r="A149" s="526"/>
      <c r="B149" s="822" t="s">
        <v>0</v>
      </c>
      <c r="C149" s="519" t="s">
        <v>4896</v>
      </c>
      <c r="D149" s="823"/>
      <c r="E149" s="474" t="s">
        <v>5153</v>
      </c>
      <c r="F149" s="474" t="s">
        <v>5194</v>
      </c>
      <c r="G149" s="825" t="s">
        <v>4757</v>
      </c>
      <c r="H149" s="826"/>
      <c r="I149" s="824" t="str">
        <f t="shared" si="5"/>
        <v>PARACL_ECG_AugGai20Pou1</v>
      </c>
    </row>
    <row r="150" spans="1:10" ht="16.5" hidden="1" thickTop="1" x14ac:dyDescent="0.2">
      <c r="A150" s="526"/>
      <c r="B150" s="822" t="s">
        <v>0</v>
      </c>
      <c r="C150" s="519" t="s">
        <v>4896</v>
      </c>
      <c r="D150" s="823"/>
      <c r="E150" s="474" t="s">
        <v>5354</v>
      </c>
      <c r="F150" s="474" t="s">
        <v>5355</v>
      </c>
      <c r="G150" s="825" t="s">
        <v>4759</v>
      </c>
      <c r="H150" s="826"/>
      <c r="I150" s="824" t="str">
        <f t="shared" si="5"/>
        <v>PARACL_ECG_Dossier_Present</v>
      </c>
    </row>
    <row r="151" spans="1:10" ht="15.75" x14ac:dyDescent="0.2">
      <c r="A151" s="520"/>
      <c r="B151" s="819" t="s">
        <v>1696</v>
      </c>
      <c r="C151" s="820"/>
      <c r="D151" s="820"/>
      <c r="E151" s="475" t="s">
        <v>4721</v>
      </c>
      <c r="F151" s="475" t="s">
        <v>4722</v>
      </c>
      <c r="G151" s="476"/>
      <c r="H151" s="476"/>
      <c r="I151" s="476" t="str">
        <f t="shared" si="5"/>
        <v/>
      </c>
      <c r="J151" s="476"/>
    </row>
    <row r="152" spans="1:10" s="958" customFormat="1" ht="15.75" x14ac:dyDescent="0.2">
      <c r="A152" s="531"/>
      <c r="B152" s="822" t="s">
        <v>0</v>
      </c>
      <c r="C152" s="823"/>
      <c r="D152" s="823"/>
      <c r="E152" s="474" t="s">
        <v>4931</v>
      </c>
      <c r="F152" s="474" t="s">
        <v>5140</v>
      </c>
      <c r="G152" s="825" t="s">
        <v>5384</v>
      </c>
      <c r="H152" s="477"/>
      <c r="I152" s="824" t="str">
        <f t="shared" si="5"/>
        <v>PARACL_TAR_ExaReal_N</v>
      </c>
      <c r="J152" s="824" t="s">
        <v>5542</v>
      </c>
    </row>
    <row r="153" spans="1:10" s="958" customFormat="1" ht="33.75" x14ac:dyDescent="0.2">
      <c r="A153" s="531"/>
      <c r="B153" s="822" t="s">
        <v>0</v>
      </c>
      <c r="C153" s="823"/>
      <c r="D153" s="823"/>
      <c r="E153" s="474" t="s">
        <v>5326</v>
      </c>
      <c r="F153" s="474" t="s">
        <v>5327</v>
      </c>
      <c r="G153" s="825" t="s">
        <v>5104</v>
      </c>
      <c r="H153" s="477"/>
      <c r="I153" s="824" t="str">
        <f t="shared" ref="I153:I186" si="7">IF(G153&lt;&gt;"",IF(H153&lt;&gt;"",G153&amp;" ; "&amp;IFERROR(IF(SEARCH(" ; ",G153)&gt;0,SUBSTITUTE(G153," ; ","_N  ; ")&amp;"_N"),IFERROR(IF(SEARCH(" ;",G153)&gt;0,SUBSTITUTE(G153," ;","_N  ; ")&amp;"_N"),IFERROR(IF(SEARCH(";",G153)&gt;0,SUBSTITUTE(G153,";","_N  ; ")&amp;"_N"),G153&amp;"_N"))),G153),"")</f>
        <v>PARACL_TAR_SiNon</v>
      </c>
      <c r="J153" s="824" t="s">
        <v>5542</v>
      </c>
    </row>
    <row r="154" spans="1:10" s="525" customFormat="1" ht="23.25" hidden="1" thickTop="1" x14ac:dyDescent="0.2">
      <c r="A154" s="531"/>
      <c r="B154" s="472" t="s">
        <v>0</v>
      </c>
      <c r="C154" s="519" t="s">
        <v>4896</v>
      </c>
      <c r="D154" s="519" t="s">
        <v>4896</v>
      </c>
      <c r="E154" s="474" t="s">
        <v>5145</v>
      </c>
      <c r="F154" s="474" t="s">
        <v>5155</v>
      </c>
      <c r="G154" s="470" t="s">
        <v>5105</v>
      </c>
      <c r="H154" s="477"/>
      <c r="I154" s="498" t="str">
        <f t="shared" si="7"/>
        <v>PARACL_TAR_BraRef /PARACL_PROXY_TAR_BraRef</v>
      </c>
    </row>
    <row r="155" spans="1:10" s="958" customFormat="1" ht="15.75" x14ac:dyDescent="0.2">
      <c r="A155" s="531"/>
      <c r="B155" s="822" t="s">
        <v>0</v>
      </c>
      <c r="C155" s="823"/>
      <c r="D155" s="823"/>
      <c r="E155" s="474" t="s">
        <v>5004</v>
      </c>
      <c r="F155" s="474" t="s">
        <v>5195</v>
      </c>
      <c r="G155" s="825" t="s">
        <v>5545</v>
      </c>
      <c r="H155" s="477"/>
      <c r="I155" s="824" t="str">
        <f t="shared" si="7"/>
        <v>PARACL_CALC_TenArtSysBraRef_i</v>
      </c>
      <c r="J155" s="824" t="s">
        <v>5544</v>
      </c>
    </row>
    <row r="156" spans="1:10" s="958" customFormat="1" ht="15.75" x14ac:dyDescent="0.2">
      <c r="A156" s="531"/>
      <c r="B156" s="822" t="s">
        <v>0</v>
      </c>
      <c r="C156" s="823"/>
      <c r="D156" s="823"/>
      <c r="E156" s="474" t="s">
        <v>5538</v>
      </c>
      <c r="F156" s="474" t="s">
        <v>5539</v>
      </c>
      <c r="G156" s="825" t="s">
        <v>5546</v>
      </c>
      <c r="H156" s="477"/>
      <c r="I156" s="824" t="str">
        <f t="shared" si="7"/>
        <v>PARACL_CALC_TenArtSys_moy_i</v>
      </c>
      <c r="J156" s="824" t="s">
        <v>5544</v>
      </c>
    </row>
    <row r="157" spans="1:10" s="958" customFormat="1" ht="15.75" x14ac:dyDescent="0.2">
      <c r="A157" s="531"/>
      <c r="B157" s="822" t="s">
        <v>0</v>
      </c>
      <c r="C157" s="823"/>
      <c r="D157" s="823"/>
      <c r="E157" s="474" t="s">
        <v>5540</v>
      </c>
      <c r="F157" s="474" t="s">
        <v>5541</v>
      </c>
      <c r="G157" s="825" t="s">
        <v>5547</v>
      </c>
      <c r="H157" s="477"/>
      <c r="I157" s="824" t="str">
        <f t="shared" si="7"/>
        <v>PARACL_CALC_TenArtDia_moy_i</v>
      </c>
      <c r="J157" s="824" t="s">
        <v>5544</v>
      </c>
    </row>
    <row r="158" spans="1:10" ht="15.75" x14ac:dyDescent="0.2">
      <c r="A158" s="526"/>
      <c r="B158" s="822" t="s">
        <v>0</v>
      </c>
      <c r="C158" s="823"/>
      <c r="D158" s="823"/>
      <c r="E158" s="474" t="s">
        <v>5005</v>
      </c>
      <c r="F158" s="474" t="s">
        <v>5313</v>
      </c>
      <c r="G158" s="825" t="s">
        <v>4760</v>
      </c>
      <c r="H158" s="826"/>
      <c r="I158" s="824" t="str">
        <f t="shared" si="7"/>
        <v>PARACL_TAR_TenArtSysDr</v>
      </c>
      <c r="J158" s="824" t="s">
        <v>5542</v>
      </c>
    </row>
    <row r="159" spans="1:10" ht="15.75" x14ac:dyDescent="0.2">
      <c r="A159" s="526"/>
      <c r="B159" s="822" t="s">
        <v>0</v>
      </c>
      <c r="C159" s="823"/>
      <c r="D159" s="823"/>
      <c r="E159" s="474" t="s">
        <v>5006</v>
      </c>
      <c r="F159" s="474" t="s">
        <v>5314</v>
      </c>
      <c r="G159" s="825" t="s">
        <v>4761</v>
      </c>
      <c r="H159" s="826"/>
      <c r="I159" s="824" t="str">
        <f t="shared" si="7"/>
        <v>PARACL_TAR_TenArtDiaDr</v>
      </c>
      <c r="J159" s="824" t="s">
        <v>5542</v>
      </c>
    </row>
    <row r="160" spans="1:10" ht="15.75" x14ac:dyDescent="0.2">
      <c r="A160" s="526"/>
      <c r="B160" s="822" t="s">
        <v>0</v>
      </c>
      <c r="C160" s="823"/>
      <c r="D160" s="823"/>
      <c r="E160" s="474" t="s">
        <v>5007</v>
      </c>
      <c r="F160" s="474" t="s">
        <v>5315</v>
      </c>
      <c r="G160" s="825" t="s">
        <v>4762</v>
      </c>
      <c r="H160" s="826"/>
      <c r="I160" s="824" t="str">
        <f t="shared" si="7"/>
        <v>PARACL_TAR_TenArtSysGa</v>
      </c>
      <c r="J160" s="824" t="s">
        <v>5542</v>
      </c>
    </row>
    <row r="161" spans="1:10" ht="15.75" x14ac:dyDescent="0.2">
      <c r="A161" s="526"/>
      <c r="B161" s="822" t="s">
        <v>0</v>
      </c>
      <c r="C161" s="823"/>
      <c r="D161" s="823"/>
      <c r="E161" s="474" t="s">
        <v>5008</v>
      </c>
      <c r="F161" s="474" t="s">
        <v>5316</v>
      </c>
      <c r="G161" s="825" t="s">
        <v>4763</v>
      </c>
      <c r="H161" s="826"/>
      <c r="I161" s="824" t="str">
        <f t="shared" si="7"/>
        <v>PARACL_TAR_TenArtDiaGa</v>
      </c>
      <c r="J161" s="824" t="s">
        <v>5542</v>
      </c>
    </row>
    <row r="162" spans="1:10" ht="22.5" x14ac:dyDescent="0.2">
      <c r="A162" s="526"/>
      <c r="B162" s="822" t="s">
        <v>0</v>
      </c>
      <c r="C162" s="823"/>
      <c r="D162" s="823"/>
      <c r="E162" s="474" t="s">
        <v>5009</v>
      </c>
      <c r="F162" s="474" t="s">
        <v>5311</v>
      </c>
      <c r="G162" s="825" t="s">
        <v>4691</v>
      </c>
      <c r="H162" s="826"/>
      <c r="I162" s="824" t="str">
        <f t="shared" si="7"/>
        <v>PARACL_TAR_TenArtSysBraRefDr ; PARACL_TAR_TenArtSysBraRefGa</v>
      </c>
      <c r="J162" s="824" t="s">
        <v>5542</v>
      </c>
    </row>
    <row r="163" spans="1:10" ht="22.5" x14ac:dyDescent="0.2">
      <c r="A163" s="526"/>
      <c r="B163" s="822" t="s">
        <v>0</v>
      </c>
      <c r="C163" s="823"/>
      <c r="D163" s="823"/>
      <c r="E163" s="474" t="s">
        <v>5010</v>
      </c>
      <c r="F163" s="474" t="s">
        <v>5312</v>
      </c>
      <c r="G163" s="825" t="s">
        <v>4692</v>
      </c>
      <c r="H163" s="826"/>
      <c r="I163" s="824" t="str">
        <f t="shared" si="7"/>
        <v>PARACL_TAR_TenArtDiaBraRefDr ; PARACL_TAR_TenArtDiaBraRefGa</v>
      </c>
      <c r="J163" s="824" t="s">
        <v>5542</v>
      </c>
    </row>
    <row r="164" spans="1:10" ht="22.5" x14ac:dyDescent="0.2">
      <c r="A164" s="526"/>
      <c r="B164" s="822" t="s">
        <v>0</v>
      </c>
      <c r="C164" s="823"/>
      <c r="D164" s="823"/>
      <c r="E164" s="474" t="s">
        <v>5146</v>
      </c>
      <c r="F164" s="474" t="s">
        <v>5196</v>
      </c>
      <c r="G164" s="825" t="s">
        <v>5445</v>
      </c>
      <c r="H164" s="826"/>
      <c r="I164" s="824" t="str">
        <f t="shared" si="7"/>
        <v>PARACL_TAR_TenArtSysDr_PROXY ; PARACL_TAR_TenArtDiaDr_PROXY</v>
      </c>
      <c r="J164" s="824" t="s">
        <v>5542</v>
      </c>
    </row>
    <row r="165" spans="1:10" ht="22.5" x14ac:dyDescent="0.2">
      <c r="A165" s="526"/>
      <c r="B165" s="822" t="s">
        <v>0</v>
      </c>
      <c r="C165" s="823"/>
      <c r="D165" s="823"/>
      <c r="E165" s="474" t="s">
        <v>5147</v>
      </c>
      <c r="F165" s="474" t="s">
        <v>5197</v>
      </c>
      <c r="G165" s="825" t="s">
        <v>5446</v>
      </c>
      <c r="H165" s="826"/>
      <c r="I165" s="824" t="str">
        <f t="shared" si="7"/>
        <v>PARACL_TAR_TenArtSysGa_PROXY ; PARACL_TAR_TenArtDiaGa_PROXY</v>
      </c>
      <c r="J165" s="824" t="s">
        <v>5542</v>
      </c>
    </row>
    <row r="166" spans="1:10" ht="22.5" x14ac:dyDescent="0.2">
      <c r="A166" s="526"/>
      <c r="B166" s="822" t="s">
        <v>0</v>
      </c>
      <c r="C166" s="823"/>
      <c r="D166" s="823"/>
      <c r="E166" s="474" t="s">
        <v>5148</v>
      </c>
      <c r="F166" s="474" t="s">
        <v>5198</v>
      </c>
      <c r="G166" s="825" t="s">
        <v>5470</v>
      </c>
      <c r="H166" s="826"/>
      <c r="I166" s="824" t="str">
        <f t="shared" si="7"/>
        <v>PARACL_TAR_TenArtSysBraRefDr_PXY ; PARACL_TAR_TenArtDiaBraRefDr_PXY</v>
      </c>
      <c r="J166" s="824" t="s">
        <v>5542</v>
      </c>
    </row>
    <row r="167" spans="1:10" ht="22.5" x14ac:dyDescent="0.2">
      <c r="A167" s="526"/>
      <c r="B167" s="822" t="s">
        <v>0</v>
      </c>
      <c r="C167" s="823"/>
      <c r="D167" s="823"/>
      <c r="E167" s="474" t="s">
        <v>5149</v>
      </c>
      <c r="F167" s="474" t="s">
        <v>5199</v>
      </c>
      <c r="G167" s="825" t="s">
        <v>5471</v>
      </c>
      <c r="H167" s="826"/>
      <c r="I167" s="824" t="str">
        <f t="shared" si="7"/>
        <v>PARACL_TAR_TenArtSysBraRefGa_PXY ; PARACL_TAR_TenArtDiaBraRefGa_PXY</v>
      </c>
      <c r="J167" s="824" t="s">
        <v>5542</v>
      </c>
    </row>
    <row r="168" spans="1:10" ht="15.75" x14ac:dyDescent="0.2">
      <c r="A168" s="526"/>
      <c r="B168" s="822" t="s">
        <v>0</v>
      </c>
      <c r="C168" s="823"/>
      <c r="D168" s="823"/>
      <c r="E168" s="474" t="s">
        <v>5432</v>
      </c>
      <c r="F168" s="474" t="s">
        <v>5413</v>
      </c>
      <c r="G168" s="825" t="s">
        <v>5106</v>
      </c>
      <c r="H168" s="826"/>
      <c r="I168" s="824" t="str">
        <f t="shared" si="7"/>
        <v>PARACL_TAR_TenArtOrt</v>
      </c>
      <c r="J168" s="824" t="s">
        <v>5542</v>
      </c>
    </row>
    <row r="169" spans="1:10" ht="15.75" x14ac:dyDescent="0.2">
      <c r="A169" s="526"/>
      <c r="B169" s="822" t="s">
        <v>0</v>
      </c>
      <c r="C169" s="823"/>
      <c r="D169" s="823"/>
      <c r="E169" s="474" t="s">
        <v>5430</v>
      </c>
      <c r="F169" s="474" t="s">
        <v>5414</v>
      </c>
      <c r="G169" s="825" t="s">
        <v>4764</v>
      </c>
      <c r="H169" s="826"/>
      <c r="I169" s="824" t="str">
        <f t="shared" si="7"/>
        <v>PARACL_TAR_TenArtSysOrt</v>
      </c>
      <c r="J169" s="824" t="s">
        <v>5542</v>
      </c>
    </row>
    <row r="170" spans="1:10" ht="15.75" x14ac:dyDescent="0.2">
      <c r="A170" s="526"/>
      <c r="B170" s="822" t="s">
        <v>0</v>
      </c>
      <c r="C170" s="823"/>
      <c r="D170" s="823"/>
      <c r="E170" s="474" t="s">
        <v>5431</v>
      </c>
      <c r="F170" s="474" t="s">
        <v>5415</v>
      </c>
      <c r="G170" s="825" t="s">
        <v>4765</v>
      </c>
      <c r="H170" s="826"/>
      <c r="I170" s="824" t="str">
        <f t="shared" si="7"/>
        <v>PARACL_TAR_TenArtDiaOrt</v>
      </c>
      <c r="J170" s="824" t="s">
        <v>5542</v>
      </c>
    </row>
    <row r="171" spans="1:10" ht="15.75" x14ac:dyDescent="0.2">
      <c r="A171" s="526"/>
      <c r="B171" s="822" t="s">
        <v>0</v>
      </c>
      <c r="C171" s="823"/>
      <c r="D171" s="823"/>
      <c r="E171" s="474" t="s">
        <v>5011</v>
      </c>
      <c r="F171" s="474" t="s">
        <v>5200</v>
      </c>
      <c r="G171" s="825" t="s">
        <v>4766</v>
      </c>
      <c r="H171" s="826"/>
      <c r="I171" s="824" t="str">
        <f t="shared" si="7"/>
        <v>PARACL_TAR_TensAss</v>
      </c>
      <c r="J171" s="824" t="s">
        <v>5542</v>
      </c>
    </row>
    <row r="172" spans="1:10" ht="15.75" x14ac:dyDescent="0.2">
      <c r="A172" s="526"/>
      <c r="B172" s="822" t="s">
        <v>0</v>
      </c>
      <c r="C172" s="823"/>
      <c r="D172" s="823"/>
      <c r="E172" s="474" t="s">
        <v>5012</v>
      </c>
      <c r="F172" s="474" t="s">
        <v>5201</v>
      </c>
      <c r="G172" s="825" t="s">
        <v>4767</v>
      </c>
      <c r="H172" s="826"/>
      <c r="I172" s="824" t="str">
        <f t="shared" si="7"/>
        <v>PARACL_TAR_ExaUni</v>
      </c>
      <c r="J172" s="824" t="s">
        <v>5542</v>
      </c>
    </row>
    <row r="173" spans="1:10" ht="15.75" x14ac:dyDescent="0.2">
      <c r="A173" s="526"/>
      <c r="B173" s="819" t="s">
        <v>1696</v>
      </c>
      <c r="C173" s="820"/>
      <c r="D173" s="820"/>
      <c r="E173" s="475" t="s">
        <v>4950</v>
      </c>
      <c r="F173" s="475" t="s">
        <v>5052</v>
      </c>
      <c r="G173" s="476"/>
      <c r="H173" s="476"/>
      <c r="I173" s="476" t="str">
        <f t="shared" si="7"/>
        <v/>
      </c>
      <c r="J173" s="476"/>
    </row>
    <row r="174" spans="1:10" ht="15.75" x14ac:dyDescent="0.2">
      <c r="A174" s="526"/>
      <c r="B174" s="822" t="s">
        <v>0</v>
      </c>
      <c r="C174" s="823"/>
      <c r="D174" s="823"/>
      <c r="E174" s="474" t="s">
        <v>4940</v>
      </c>
      <c r="F174" s="474" t="s">
        <v>5053</v>
      </c>
      <c r="G174" s="825" t="s">
        <v>5107</v>
      </c>
      <c r="H174" s="826"/>
      <c r="I174" s="824" t="str">
        <f t="shared" si="7"/>
        <v>PARACL_DEN_NbDenDefSai</v>
      </c>
      <c r="J174" s="824" t="s">
        <v>5542</v>
      </c>
    </row>
    <row r="175" spans="1:10" ht="15.75" x14ac:dyDescent="0.2">
      <c r="A175" s="526"/>
      <c r="B175" s="822" t="s">
        <v>0</v>
      </c>
      <c r="C175" s="823"/>
      <c r="D175" s="823"/>
      <c r="E175" s="474" t="s">
        <v>4941</v>
      </c>
      <c r="F175" s="474" t="s">
        <v>5054</v>
      </c>
      <c r="G175" s="825" t="s">
        <v>5108</v>
      </c>
      <c r="H175" s="826"/>
      <c r="I175" s="824" t="str">
        <f t="shared" si="7"/>
        <v>PARACL_DEN_NbDenDefCar</v>
      </c>
      <c r="J175" s="824" t="s">
        <v>5542</v>
      </c>
    </row>
    <row r="176" spans="1:10" ht="15.75" x14ac:dyDescent="0.2">
      <c r="A176" s="526"/>
      <c r="B176" s="822" t="s">
        <v>0</v>
      </c>
      <c r="C176" s="823"/>
      <c r="D176" s="823"/>
      <c r="E176" s="474" t="s">
        <v>4942</v>
      </c>
      <c r="F176" s="474" t="s">
        <v>5055</v>
      </c>
      <c r="G176" s="825" t="s">
        <v>5109</v>
      </c>
      <c r="H176" s="826"/>
      <c r="I176" s="824" t="str">
        <f t="shared" si="7"/>
        <v>PARACL_DEN_NbDenDefObt</v>
      </c>
      <c r="J176" s="824" t="s">
        <v>5542</v>
      </c>
    </row>
    <row r="177" spans="1:10" ht="15.75" x14ac:dyDescent="0.2">
      <c r="A177" s="526"/>
      <c r="B177" s="822" t="s">
        <v>0</v>
      </c>
      <c r="C177" s="823"/>
      <c r="D177" s="823"/>
      <c r="E177" s="474" t="s">
        <v>4943</v>
      </c>
      <c r="F177" s="474" t="s">
        <v>5056</v>
      </c>
      <c r="G177" s="825" t="s">
        <v>5110</v>
      </c>
      <c r="H177" s="826"/>
      <c r="I177" s="824" t="str">
        <f t="shared" si="7"/>
        <v>PARACL_DEN_NbDenDefExt</v>
      </c>
      <c r="J177" s="824" t="s">
        <v>5542</v>
      </c>
    </row>
    <row r="178" spans="1:10" ht="15.75" x14ac:dyDescent="0.2">
      <c r="A178" s="526"/>
      <c r="B178" s="822" t="s">
        <v>0</v>
      </c>
      <c r="C178" s="823"/>
      <c r="D178" s="823"/>
      <c r="E178" s="474" t="s">
        <v>4944</v>
      </c>
      <c r="F178" s="474" t="s">
        <v>5057</v>
      </c>
      <c r="G178" s="825" t="s">
        <v>5111</v>
      </c>
      <c r="H178" s="826"/>
      <c r="I178" s="824" t="str">
        <f t="shared" si="7"/>
        <v>PARACL_DEN_NbProAdj</v>
      </c>
      <c r="J178" s="824" t="s">
        <v>5542</v>
      </c>
    </row>
    <row r="179" spans="1:10" ht="15.75" x14ac:dyDescent="0.2">
      <c r="A179" s="526"/>
      <c r="B179" s="822" t="s">
        <v>0</v>
      </c>
      <c r="C179" s="823"/>
      <c r="D179" s="823"/>
      <c r="E179" s="474" t="s">
        <v>4945</v>
      </c>
      <c r="F179" s="474" t="s">
        <v>5058</v>
      </c>
      <c r="G179" s="825" t="s">
        <v>5112</v>
      </c>
      <c r="H179" s="826"/>
      <c r="I179" s="824" t="str">
        <f t="shared" si="7"/>
        <v>PARACL_DEN_NbProCon</v>
      </c>
      <c r="J179" s="824" t="s">
        <v>5542</v>
      </c>
    </row>
    <row r="180" spans="1:10" s="821" customFormat="1" ht="16.5" hidden="1" thickTop="1" x14ac:dyDescent="0.2">
      <c r="A180" s="526"/>
      <c r="B180" s="822" t="s">
        <v>0</v>
      </c>
      <c r="C180" s="519" t="s">
        <v>4896</v>
      </c>
      <c r="D180" s="519" t="s">
        <v>4896</v>
      </c>
      <c r="E180" s="474" t="s">
        <v>4946</v>
      </c>
      <c r="F180" s="474" t="s">
        <v>5059</v>
      </c>
      <c r="G180" s="825" t="s">
        <v>5113</v>
      </c>
      <c r="H180" s="826"/>
      <c r="I180" s="824" t="str">
        <f t="shared" si="7"/>
        <v>PARACL_DEN_SilAnf16</v>
      </c>
    </row>
    <row r="181" spans="1:10" s="821" customFormat="1" ht="16.5" hidden="1" thickTop="1" x14ac:dyDescent="0.2">
      <c r="A181" s="526"/>
      <c r="B181" s="822" t="s">
        <v>0</v>
      </c>
      <c r="C181" s="519" t="s">
        <v>4896</v>
      </c>
      <c r="D181" s="519" t="s">
        <v>4896</v>
      </c>
      <c r="E181" s="474" t="s">
        <v>4947</v>
      </c>
      <c r="F181" s="474" t="s">
        <v>5060</v>
      </c>
      <c r="G181" s="825" t="s">
        <v>5114</v>
      </c>
      <c r="H181" s="826"/>
      <c r="I181" s="824" t="str">
        <f t="shared" si="7"/>
        <v>PARACL_DEN_SilAnf26</v>
      </c>
    </row>
    <row r="182" spans="1:10" s="821" customFormat="1" ht="16.5" hidden="1" thickTop="1" x14ac:dyDescent="0.2">
      <c r="A182" s="526"/>
      <c r="B182" s="822" t="s">
        <v>0</v>
      </c>
      <c r="C182" s="519" t="s">
        <v>4896</v>
      </c>
      <c r="D182" s="519" t="s">
        <v>4896</v>
      </c>
      <c r="E182" s="474" t="s">
        <v>4948</v>
      </c>
      <c r="F182" s="474" t="s">
        <v>5061</v>
      </c>
      <c r="G182" s="825" t="s">
        <v>5115</v>
      </c>
      <c r="H182" s="826"/>
      <c r="I182" s="824" t="str">
        <f t="shared" si="7"/>
        <v>PARACL_DEN_SilAnf36</v>
      </c>
    </row>
    <row r="183" spans="1:10" s="821" customFormat="1" ht="16.5" hidden="1" thickTop="1" x14ac:dyDescent="0.2">
      <c r="A183" s="526"/>
      <c r="B183" s="822" t="s">
        <v>0</v>
      </c>
      <c r="C183" s="519" t="s">
        <v>4896</v>
      </c>
      <c r="D183" s="519" t="s">
        <v>4896</v>
      </c>
      <c r="E183" s="474" t="s">
        <v>4949</v>
      </c>
      <c r="F183" s="474" t="s">
        <v>5062</v>
      </c>
      <c r="G183" s="825" t="s">
        <v>5116</v>
      </c>
      <c r="H183" s="826"/>
      <c r="I183" s="824" t="str">
        <f t="shared" si="7"/>
        <v>PARACL_DEN_SilAnf46</v>
      </c>
    </row>
    <row r="184" spans="1:10" ht="22.5" x14ac:dyDescent="0.2">
      <c r="A184" s="526"/>
      <c r="B184" s="822" t="s">
        <v>0</v>
      </c>
      <c r="C184" s="823"/>
      <c r="D184" s="823"/>
      <c r="E184" s="474" t="s">
        <v>5013</v>
      </c>
      <c r="F184" s="474" t="s">
        <v>5213</v>
      </c>
      <c r="G184" s="825" t="s">
        <v>5117</v>
      </c>
      <c r="H184" s="826"/>
      <c r="I184" s="824" t="str">
        <f t="shared" si="7"/>
        <v>PARACL_DEN_Orth</v>
      </c>
      <c r="J184" s="824" t="s">
        <v>5542</v>
      </c>
    </row>
    <row r="185" spans="1:10" ht="22.5" x14ac:dyDescent="0.2">
      <c r="A185" s="526"/>
      <c r="B185" s="822" t="s">
        <v>0</v>
      </c>
      <c r="C185" s="823"/>
      <c r="D185" s="823"/>
      <c r="E185" s="474" t="s">
        <v>5317</v>
      </c>
      <c r="F185" s="474" t="s">
        <v>5214</v>
      </c>
      <c r="G185" s="825" t="s">
        <v>5118</v>
      </c>
      <c r="H185" s="826"/>
      <c r="I185" s="824" t="str">
        <f t="shared" si="7"/>
        <v>PARACL_DEN_TrbATM</v>
      </c>
      <c r="J185" s="824" t="s">
        <v>5542</v>
      </c>
    </row>
    <row r="186" spans="1:10" ht="15.75" x14ac:dyDescent="0.2">
      <c r="A186" s="526"/>
      <c r="B186" s="822" t="s">
        <v>0</v>
      </c>
      <c r="C186" s="823"/>
      <c r="D186" s="823"/>
      <c r="E186" s="474" t="s">
        <v>5014</v>
      </c>
      <c r="F186" s="474" t="s">
        <v>5203</v>
      </c>
      <c r="G186" s="825" t="s">
        <v>5119</v>
      </c>
      <c r="H186" s="826"/>
      <c r="I186" s="824" t="str">
        <f t="shared" si="7"/>
        <v>PARACL_DEN_PlaBac</v>
      </c>
      <c r="J186" s="824" t="s">
        <v>5542</v>
      </c>
    </row>
    <row r="187" spans="1:10" ht="15.75" x14ac:dyDescent="0.2">
      <c r="A187" s="526"/>
      <c r="B187" s="822" t="s">
        <v>0</v>
      </c>
      <c r="C187" s="823"/>
      <c r="D187" s="823"/>
      <c r="E187" s="474" t="s">
        <v>5015</v>
      </c>
      <c r="F187" s="474" t="s">
        <v>5202</v>
      </c>
      <c r="G187" s="825" t="s">
        <v>5120</v>
      </c>
      <c r="H187" s="826"/>
      <c r="I187" s="824" t="str">
        <f t="shared" ref="I187:I193" si="8">IF(G187&lt;&gt;"",IF(H187&lt;&gt;"",G187&amp;" ; "&amp;IFERROR(IF(SEARCH(" ; ",G187)&gt;0,SUBSTITUTE(G187," ; ","_N  ; ")&amp;"_N"),IFERROR(IF(SEARCH(" ;",G187)&gt;0,SUBSTITUTE(G187," ;","_N  ; ")&amp;"_N"),IFERROR(IF(SEARCH(";",G187)&gt;0,SUBSTITUTE(G187,";","_N  ; ")&amp;"_N"),G187&amp;"_N"))),G187),"")</f>
        <v>PARACL_DEN_PreTar</v>
      </c>
      <c r="J187" s="824" t="s">
        <v>5542</v>
      </c>
    </row>
    <row r="188" spans="1:10" ht="15.75" x14ac:dyDescent="0.2">
      <c r="A188" s="526"/>
      <c r="B188" s="822" t="s">
        <v>0</v>
      </c>
      <c r="C188" s="823"/>
      <c r="D188" s="823"/>
      <c r="E188" s="474" t="s">
        <v>5016</v>
      </c>
      <c r="F188" s="474" t="s">
        <v>5204</v>
      </c>
      <c r="G188" s="825" t="s">
        <v>5121</v>
      </c>
      <c r="H188" s="826"/>
      <c r="I188" s="824" t="str">
        <f t="shared" si="8"/>
        <v>PARACL_DEN_GinGiv</v>
      </c>
      <c r="J188" s="824" t="s">
        <v>5542</v>
      </c>
    </row>
    <row r="189" spans="1:10" ht="15.75" x14ac:dyDescent="0.2">
      <c r="A189" s="526"/>
      <c r="B189" s="822" t="s">
        <v>0</v>
      </c>
      <c r="C189" s="823"/>
      <c r="D189" s="823"/>
      <c r="E189" s="474" t="s">
        <v>5017</v>
      </c>
      <c r="F189" s="474" t="s">
        <v>5205</v>
      </c>
      <c r="G189" s="825" t="s">
        <v>5122</v>
      </c>
      <c r="H189" s="826"/>
      <c r="I189" s="824" t="str">
        <f t="shared" si="8"/>
        <v>PARACL_DEN_LesMuq</v>
      </c>
      <c r="J189" s="824" t="s">
        <v>5542</v>
      </c>
    </row>
    <row r="190" spans="1:10" ht="22.5" x14ac:dyDescent="0.2">
      <c r="A190" s="526"/>
      <c r="B190" s="822" t="s">
        <v>0</v>
      </c>
      <c r="C190" s="823"/>
      <c r="D190" s="823"/>
      <c r="E190" s="474" t="s">
        <v>5207</v>
      </c>
      <c r="F190" s="474" t="s">
        <v>5206</v>
      </c>
      <c r="G190" s="825" t="s">
        <v>5123</v>
      </c>
      <c r="H190" s="826"/>
      <c r="I190" s="824" t="str">
        <f t="shared" si="8"/>
        <v>PARACL_DEN_DerExaDen</v>
      </c>
      <c r="J190" s="824" t="s">
        <v>5542</v>
      </c>
    </row>
    <row r="191" spans="1:10" ht="15.75" x14ac:dyDescent="0.2">
      <c r="A191" s="526"/>
      <c r="B191" s="822" t="s">
        <v>0</v>
      </c>
      <c r="C191" s="823"/>
      <c r="D191" s="823"/>
      <c r="E191" s="474" t="s">
        <v>5018</v>
      </c>
      <c r="F191" s="474" t="s">
        <v>5208</v>
      </c>
      <c r="G191" s="825" t="s">
        <v>5124</v>
      </c>
      <c r="H191" s="826"/>
      <c r="I191" s="824" t="str">
        <f t="shared" si="8"/>
        <v>PARACL_DEN_ConcDen1</v>
      </c>
      <c r="J191" s="824" t="s">
        <v>5542</v>
      </c>
    </row>
    <row r="192" spans="1:10" ht="34.5" hidden="1" thickTop="1" x14ac:dyDescent="0.2">
      <c r="A192" s="526"/>
      <c r="B192" s="822" t="s">
        <v>0</v>
      </c>
      <c r="C192" s="519" t="s">
        <v>4896</v>
      </c>
      <c r="D192" s="823"/>
      <c r="E192" s="474" t="s">
        <v>5019</v>
      </c>
      <c r="F192" s="474" t="s">
        <v>5209</v>
      </c>
      <c r="G192" s="825" t="s">
        <v>5125</v>
      </c>
      <c r="H192" s="826"/>
      <c r="I192" s="824" t="str">
        <f t="shared" si="8"/>
        <v>PARACL_TRA_TraHomeo</v>
      </c>
    </row>
    <row r="193" spans="1:10" ht="31.5" x14ac:dyDescent="0.2">
      <c r="A193" s="520"/>
      <c r="B193" s="819" t="s">
        <v>1696</v>
      </c>
      <c r="C193" s="820"/>
      <c r="D193" s="820"/>
      <c r="E193" s="475" t="s">
        <v>4769</v>
      </c>
      <c r="F193" s="475" t="s">
        <v>4770</v>
      </c>
      <c r="G193" s="476"/>
      <c r="H193" s="476"/>
      <c r="I193" s="476" t="str">
        <f t="shared" si="8"/>
        <v/>
      </c>
      <c r="J193" s="476"/>
    </row>
    <row r="194" spans="1:10" ht="15.75" x14ac:dyDescent="0.2">
      <c r="A194" s="520"/>
      <c r="B194" s="819" t="s">
        <v>1696</v>
      </c>
      <c r="C194" s="827"/>
      <c r="D194" s="827"/>
      <c r="E194" s="496" t="s">
        <v>5388</v>
      </c>
      <c r="F194" s="496" t="s">
        <v>5416</v>
      </c>
      <c r="G194" s="497"/>
      <c r="H194" s="497"/>
      <c r="I194" s="497"/>
      <c r="J194" s="497"/>
    </row>
    <row r="195" spans="1:10" ht="15.75" x14ac:dyDescent="0.2">
      <c r="A195" s="520"/>
      <c r="B195" s="822" t="s">
        <v>0</v>
      </c>
      <c r="C195" s="823"/>
      <c r="D195" s="823"/>
      <c r="E195" s="474" t="s">
        <v>5026</v>
      </c>
      <c r="F195" s="474" t="s">
        <v>5212</v>
      </c>
      <c r="G195" s="825" t="s">
        <v>5126</v>
      </c>
      <c r="H195" s="826"/>
      <c r="I195" s="824" t="str">
        <f t="shared" ref="I195:I206" si="9">IF(G195&lt;&gt;"",IF(H195&lt;&gt;"",G195&amp;" ; "&amp;IFERROR(IF(SEARCH(" ; ",G195)&gt;0,SUBSTITUTE(G195," ; ","_N  ; ")&amp;"_N"),IFERROR(IF(SEARCH(" ;",G195)&gt;0,SUBSTITUTE(G195," ;","_N  ; ")&amp;"_N"),IFERROR(IF(SEARCH(";",G195)&gt;0,SUBSTITUTE(G195,";","_N  ; ")&amp;"_N"),G195&amp;"_N"))),G195),"")</f>
        <v>PARACL_SOC_ScPrec</v>
      </c>
      <c r="J195" s="824" t="s">
        <v>5542</v>
      </c>
    </row>
    <row r="196" spans="1:10" ht="15.75" x14ac:dyDescent="0.2">
      <c r="A196" s="520"/>
      <c r="B196" s="822" t="s">
        <v>0</v>
      </c>
      <c r="C196" s="823"/>
      <c r="D196" s="823"/>
      <c r="E196" s="474" t="s">
        <v>4951</v>
      </c>
      <c r="F196" s="474" t="s">
        <v>5063</v>
      </c>
      <c r="G196" s="825" t="s">
        <v>5127</v>
      </c>
      <c r="H196" s="826"/>
      <c r="I196" s="824" t="str">
        <f t="shared" si="9"/>
        <v>PARACL_SOC_Couple</v>
      </c>
      <c r="J196" s="824" t="s">
        <v>5542</v>
      </c>
    </row>
    <row r="197" spans="1:10" ht="15.75" x14ac:dyDescent="0.2">
      <c r="A197" s="520"/>
      <c r="B197" s="822" t="s">
        <v>0</v>
      </c>
      <c r="C197" s="823"/>
      <c r="D197" s="823"/>
      <c r="E197" s="474" t="s">
        <v>5154</v>
      </c>
      <c r="F197" s="474" t="s">
        <v>5064</v>
      </c>
      <c r="G197" s="825" t="s">
        <v>4779</v>
      </c>
      <c r="H197" s="826"/>
      <c r="I197" s="824" t="str">
        <f t="shared" si="9"/>
        <v>PARACL_SOC_RenTravSocial</v>
      </c>
      <c r="J197" s="824" t="s">
        <v>5542</v>
      </c>
    </row>
    <row r="198" spans="1:10" ht="15.75" x14ac:dyDescent="0.2">
      <c r="A198" s="520"/>
      <c r="B198" s="822" t="s">
        <v>0</v>
      </c>
      <c r="C198" s="823"/>
      <c r="D198" s="823"/>
      <c r="E198" s="474" t="s">
        <v>5027</v>
      </c>
      <c r="F198" s="474" t="s">
        <v>5065</v>
      </c>
      <c r="G198" s="825" t="s">
        <v>4780</v>
      </c>
      <c r="H198" s="826"/>
      <c r="I198" s="824" t="str">
        <f t="shared" si="9"/>
        <v>PARACL_SOC_Proprio</v>
      </c>
      <c r="J198" s="824" t="s">
        <v>5542</v>
      </c>
    </row>
    <row r="199" spans="1:10" ht="15.75" x14ac:dyDescent="0.2">
      <c r="A199" s="520"/>
      <c r="B199" s="822" t="s">
        <v>0</v>
      </c>
      <c r="C199" s="823"/>
      <c r="D199" s="823"/>
      <c r="E199" s="474" t="s">
        <v>5028</v>
      </c>
      <c r="F199" s="474" t="s">
        <v>5066</v>
      </c>
      <c r="G199" s="825" t="s">
        <v>4781</v>
      </c>
      <c r="H199" s="826"/>
      <c r="I199" s="824" t="str">
        <f t="shared" si="9"/>
        <v>PARACL_SOC_PbAchatNourr</v>
      </c>
      <c r="J199" s="824" t="s">
        <v>5542</v>
      </c>
    </row>
    <row r="200" spans="1:10" ht="15.75" x14ac:dyDescent="0.2">
      <c r="A200" s="520"/>
      <c r="B200" s="822" t="s">
        <v>0</v>
      </c>
      <c r="C200" s="823"/>
      <c r="D200" s="823"/>
      <c r="E200" s="474" t="s">
        <v>5029</v>
      </c>
      <c r="F200" s="474" t="s">
        <v>5067</v>
      </c>
      <c r="G200" s="825" t="s">
        <v>4782</v>
      </c>
      <c r="H200" s="826"/>
      <c r="I200" s="824" t="str">
        <f t="shared" si="9"/>
        <v>PARACL_SOC_Spo12Mois</v>
      </c>
      <c r="J200" s="824" t="s">
        <v>5542</v>
      </c>
    </row>
    <row r="201" spans="1:10" ht="15.75" x14ac:dyDescent="0.2">
      <c r="A201" s="520"/>
      <c r="B201" s="822" t="s">
        <v>0</v>
      </c>
      <c r="C201" s="823"/>
      <c r="D201" s="823"/>
      <c r="E201" s="474" t="s">
        <v>5030</v>
      </c>
      <c r="F201" s="474" t="s">
        <v>5068</v>
      </c>
      <c r="G201" s="825" t="s">
        <v>4783</v>
      </c>
      <c r="H201" s="826"/>
      <c r="I201" s="824" t="str">
        <f t="shared" si="9"/>
        <v>PARACL_SOC_Cin12Mois</v>
      </c>
      <c r="J201" s="824" t="s">
        <v>5542</v>
      </c>
    </row>
    <row r="202" spans="1:10" ht="15.75" x14ac:dyDescent="0.2">
      <c r="A202" s="520"/>
      <c r="B202" s="822" t="s">
        <v>0</v>
      </c>
      <c r="C202" s="823"/>
      <c r="D202" s="823"/>
      <c r="E202" s="474" t="s">
        <v>5031</v>
      </c>
      <c r="F202" s="474" t="s">
        <v>5069</v>
      </c>
      <c r="G202" s="825" t="s">
        <v>4784</v>
      </c>
      <c r="H202" s="826"/>
      <c r="I202" s="824" t="str">
        <f t="shared" si="9"/>
        <v>PARACL_SOC_Vac12Mois</v>
      </c>
      <c r="J202" s="824" t="s">
        <v>5542</v>
      </c>
    </row>
    <row r="203" spans="1:10" ht="15.75" x14ac:dyDescent="0.2">
      <c r="A203" s="520"/>
      <c r="B203" s="822" t="s">
        <v>0</v>
      </c>
      <c r="C203" s="823"/>
      <c r="D203" s="823"/>
      <c r="E203" s="474" t="s">
        <v>5032</v>
      </c>
      <c r="F203" s="474" t="s">
        <v>5070</v>
      </c>
      <c r="G203" s="825" t="s">
        <v>4785</v>
      </c>
      <c r="H203" s="826"/>
      <c r="I203" s="824" t="str">
        <f t="shared" si="9"/>
        <v>PARACL_SOC_Con6Mois</v>
      </c>
      <c r="J203" s="824" t="s">
        <v>5542</v>
      </c>
    </row>
    <row r="204" spans="1:10" ht="15.75" x14ac:dyDescent="0.2">
      <c r="A204" s="520"/>
      <c r="B204" s="822" t="s">
        <v>0</v>
      </c>
      <c r="C204" s="823"/>
      <c r="D204" s="823"/>
      <c r="E204" s="474" t="s">
        <v>4952</v>
      </c>
      <c r="F204" s="474" t="s">
        <v>5071</v>
      </c>
      <c r="G204" s="825" t="s">
        <v>4786</v>
      </c>
      <c r="H204" s="826"/>
      <c r="I204" s="824" t="str">
        <f t="shared" si="9"/>
        <v>PARACL_SOC_QHerbDiff</v>
      </c>
      <c r="J204" s="824" t="s">
        <v>5542</v>
      </c>
    </row>
    <row r="205" spans="1:10" ht="15.75" x14ac:dyDescent="0.2">
      <c r="A205" s="520"/>
      <c r="B205" s="822" t="s">
        <v>0</v>
      </c>
      <c r="C205" s="823"/>
      <c r="D205" s="823"/>
      <c r="E205" s="474" t="s">
        <v>5033</v>
      </c>
      <c r="F205" s="474" t="s">
        <v>5072</v>
      </c>
      <c r="G205" s="825" t="s">
        <v>4787</v>
      </c>
      <c r="H205" s="826"/>
      <c r="I205" s="824" t="str">
        <f t="shared" si="9"/>
        <v>PARACL_SOC_QMatDiff</v>
      </c>
      <c r="J205" s="824" t="s">
        <v>5542</v>
      </c>
    </row>
    <row r="206" spans="1:10" ht="15.75" x14ac:dyDescent="0.2">
      <c r="A206" s="526"/>
      <c r="B206" s="822" t="s">
        <v>0</v>
      </c>
      <c r="C206" s="829"/>
      <c r="D206" s="829"/>
      <c r="E206" s="474" t="s">
        <v>5387</v>
      </c>
      <c r="F206" s="474" t="s">
        <v>5418</v>
      </c>
      <c r="G206" s="824" t="s">
        <v>5130</v>
      </c>
      <c r="I206" s="824" t="str">
        <f t="shared" si="9"/>
        <v>PARACL_SOC_CouvCompDecl</v>
      </c>
      <c r="J206" s="824" t="s">
        <v>5542</v>
      </c>
    </row>
    <row r="207" spans="1:10" ht="15.75" x14ac:dyDescent="0.2">
      <c r="A207" s="520"/>
      <c r="B207" s="819" t="s">
        <v>1696</v>
      </c>
      <c r="C207" s="827"/>
      <c r="D207" s="827"/>
      <c r="E207" s="496" t="s">
        <v>5389</v>
      </c>
      <c r="F207" s="496" t="s">
        <v>5417</v>
      </c>
      <c r="G207" s="497"/>
      <c r="H207" s="497"/>
      <c r="I207" s="497"/>
      <c r="J207" s="497"/>
    </row>
    <row r="208" spans="1:10" ht="38.25" x14ac:dyDescent="0.2">
      <c r="A208" s="520"/>
      <c r="B208" s="819" t="s">
        <v>1696</v>
      </c>
      <c r="C208" s="902"/>
      <c r="D208" s="902"/>
      <c r="E208" s="903" t="s">
        <v>5394</v>
      </c>
      <c r="F208" s="903" t="s">
        <v>5395</v>
      </c>
      <c r="G208" s="831"/>
    </row>
    <row r="209" spans="1:10" ht="16.5" hidden="1" thickTop="1" x14ac:dyDescent="0.2">
      <c r="A209" s="526"/>
      <c r="B209" s="822" t="s">
        <v>0</v>
      </c>
      <c r="C209" s="519" t="s">
        <v>4896</v>
      </c>
      <c r="D209" s="823"/>
      <c r="E209" s="474" t="s">
        <v>5020</v>
      </c>
      <c r="F209" s="474" t="s">
        <v>5419</v>
      </c>
      <c r="G209" s="825" t="s">
        <v>4772</v>
      </c>
      <c r="H209" s="826"/>
      <c r="I209" s="824" t="str">
        <f t="shared" ref="I209:I214" si="10">IF(G209&lt;&gt;"",IF(H209&lt;&gt;"",G209&amp;" ; "&amp;IFERROR(IF(SEARCH(" ; ",G209)&gt;0,SUBSTITUTE(G209," ; ","_N  ; ")&amp;"_N"),IFERROR(IF(SEARCH(" ;",G209)&gt;0,SUBSTITUTE(G209," ;","_N  ; ")&amp;"_N"),IFERROR(IF(SEARCH(";",G209)&gt;0,SUBSTITUTE(G209,";","_N  ; ")&amp;"_N"),G209&amp;"_N"))),G209),"")</f>
        <v>PARACL_SOC_AidMedEta</v>
      </c>
    </row>
    <row r="210" spans="1:10" ht="15.75" x14ac:dyDescent="0.2">
      <c r="A210" s="526"/>
      <c r="B210" s="822" t="s">
        <v>0</v>
      </c>
      <c r="C210" s="823"/>
      <c r="D210" s="823"/>
      <c r="E210" s="474" t="s">
        <v>5021</v>
      </c>
      <c r="F210" s="474" t="s">
        <v>5210</v>
      </c>
      <c r="G210" s="825" t="s">
        <v>4773</v>
      </c>
      <c r="H210" s="826"/>
      <c r="I210" s="824" t="str">
        <f t="shared" si="10"/>
        <v>PARACL_SOC_BenCMU</v>
      </c>
      <c r="J210" s="824" t="s">
        <v>5542</v>
      </c>
    </row>
    <row r="211" spans="1:10" ht="15.75" x14ac:dyDescent="0.2">
      <c r="A211" s="526"/>
      <c r="B211" s="822" t="s">
        <v>0</v>
      </c>
      <c r="C211" s="823"/>
      <c r="D211" s="823"/>
      <c r="E211" s="474" t="s">
        <v>5022</v>
      </c>
      <c r="F211" s="474" t="s">
        <v>5211</v>
      </c>
      <c r="G211" s="825" t="s">
        <v>4774</v>
      </c>
      <c r="H211" s="826"/>
      <c r="I211" s="824" t="str">
        <f t="shared" si="10"/>
        <v>PARACL_SOC_BenRMIRSA</v>
      </c>
      <c r="J211" s="824" t="s">
        <v>5542</v>
      </c>
    </row>
    <row r="212" spans="1:10" ht="15.75" x14ac:dyDescent="0.2">
      <c r="A212" s="526"/>
      <c r="B212" s="822" t="s">
        <v>0</v>
      </c>
      <c r="C212" s="823"/>
      <c r="D212" s="823"/>
      <c r="E212" s="474" t="s">
        <v>5023</v>
      </c>
      <c r="F212" s="474" t="s">
        <v>5420</v>
      </c>
      <c r="G212" s="825" t="s">
        <v>4775</v>
      </c>
      <c r="H212" s="826"/>
      <c r="I212" s="824" t="str">
        <f t="shared" si="10"/>
        <v>PARACL_SOC_CMUBase</v>
      </c>
      <c r="J212" s="824" t="s">
        <v>5542</v>
      </c>
    </row>
    <row r="213" spans="1:10" ht="15.75" x14ac:dyDescent="0.2">
      <c r="A213" s="526"/>
      <c r="B213" s="822" t="s">
        <v>0</v>
      </c>
      <c r="C213" s="823"/>
      <c r="D213" s="823"/>
      <c r="E213" s="474" t="s">
        <v>5024</v>
      </c>
      <c r="F213" s="474" t="s">
        <v>5421</v>
      </c>
      <c r="G213" s="825" t="s">
        <v>4776</v>
      </c>
      <c r="H213" s="826"/>
      <c r="I213" s="824" t="str">
        <f t="shared" si="10"/>
        <v>PARACL_SOC_CMUComp</v>
      </c>
      <c r="J213" s="824" t="s">
        <v>5542</v>
      </c>
    </row>
    <row r="214" spans="1:10" ht="15.75" x14ac:dyDescent="0.2">
      <c r="A214" s="526"/>
      <c r="B214" s="822" t="s">
        <v>0</v>
      </c>
      <c r="E214" s="474" t="s">
        <v>5486</v>
      </c>
      <c r="F214" s="474" t="s">
        <v>5422</v>
      </c>
      <c r="G214" s="825" t="s">
        <v>5129</v>
      </c>
      <c r="I214" s="824" t="str">
        <f t="shared" si="10"/>
        <v>PARACL_SOC_CouvCompConst</v>
      </c>
      <c r="J214" s="824" t="s">
        <v>5542</v>
      </c>
    </row>
    <row r="215" spans="1:10" s="521" customFormat="1" ht="16.5" hidden="1" thickTop="1" x14ac:dyDescent="0.2">
      <c r="A215" s="526"/>
      <c r="B215" s="472" t="s">
        <v>0</v>
      </c>
      <c r="C215" s="519" t="s">
        <v>4896</v>
      </c>
      <c r="D215" s="519" t="s">
        <v>4896</v>
      </c>
      <c r="E215" s="474" t="s">
        <v>5356</v>
      </c>
      <c r="F215" s="474" t="s">
        <v>5392</v>
      </c>
      <c r="G215" s="527"/>
      <c r="H215" s="529"/>
      <c r="I215" s="529"/>
    </row>
    <row r="216" spans="1:10" s="521" customFormat="1" ht="16.5" hidden="1" thickTop="1" x14ac:dyDescent="0.2">
      <c r="A216" s="526"/>
      <c r="B216" s="472" t="s">
        <v>0</v>
      </c>
      <c r="C216" s="519" t="s">
        <v>4896</v>
      </c>
      <c r="D216" s="519" t="s">
        <v>4896</v>
      </c>
      <c r="E216" s="474" t="s">
        <v>5357</v>
      </c>
      <c r="F216" s="474" t="s">
        <v>5393</v>
      </c>
      <c r="G216" s="527"/>
      <c r="H216" s="529"/>
      <c r="I216" s="529"/>
    </row>
    <row r="217" spans="1:10" ht="15.75" x14ac:dyDescent="0.2">
      <c r="A217" s="526"/>
      <c r="B217" s="822" t="s">
        <v>0</v>
      </c>
      <c r="C217" s="823"/>
      <c r="D217" s="823"/>
      <c r="E217" s="474" t="s">
        <v>5025</v>
      </c>
      <c r="F217" s="474" t="s">
        <v>5423</v>
      </c>
      <c r="G217" s="825" t="s">
        <v>4778</v>
      </c>
      <c r="H217" s="826"/>
      <c r="I217" s="824" t="str">
        <f>IF(G217&lt;&gt;"",IF(H217&lt;&gt;"",G217&amp;" ; "&amp;IFERROR(IF(SEARCH(" ; ",G217)&gt;0,SUBSTITUTE(G217," ; ","_N  ; ")&amp;"_N"),IFERROR(IF(SEARCH(" ;",G217)&gt;0,SUBSTITUTE(G217," ;","_N  ; ")&amp;"_N"),IFERROR(IF(SEARCH(";",G217)&gt;0,SUBSTITUTE(G217,";","_N  ; ")&amp;"_N"),G217&amp;"_N"))),G217),"")</f>
        <v>PARACL_SOC_PrChar100</v>
      </c>
      <c r="J217" s="824" t="s">
        <v>5542</v>
      </c>
    </row>
    <row r="218" spans="1:10" ht="15.75" x14ac:dyDescent="0.2">
      <c r="A218" s="526"/>
      <c r="B218" s="822" t="s">
        <v>0</v>
      </c>
      <c r="C218" s="823"/>
      <c r="D218" s="823"/>
      <c r="E218" s="474" t="s">
        <v>5433</v>
      </c>
      <c r="F218" s="474" t="s">
        <v>5424</v>
      </c>
      <c r="G218" s="824" t="s">
        <v>4777</v>
      </c>
      <c r="H218" s="833"/>
      <c r="I218" s="824" t="str">
        <f>IF(G218&lt;&gt;"",IF(H218&lt;&gt;"",G218&amp;" ; "&amp;IFERROR(IF(SEARCH(" ; ",G218)&gt;0,SUBSTITUTE(G218," ; ","_N  ; ")&amp;"_N"),IFERROR(IF(SEARCH(" ;",G218)&gt;0,SUBSTITUTE(G218," ;","_N  ; ")&amp;"_N"),IFERROR(IF(SEARCH(";",G218)&gt;0,SUBSTITUTE(G218,";","_N  ; ")&amp;"_N"),G218&amp;"_N"))),G218),"")</f>
        <v>PARACL_SOC_JeuVoIns</v>
      </c>
      <c r="J218" s="824" t="s">
        <v>5542</v>
      </c>
    </row>
    <row r="219" spans="1:10" ht="90" x14ac:dyDescent="0.2">
      <c r="A219" s="526"/>
      <c r="B219" s="822" t="s">
        <v>0</v>
      </c>
      <c r="C219" s="823"/>
      <c r="D219" s="823"/>
      <c r="E219" s="474" t="s">
        <v>4953</v>
      </c>
      <c r="F219" s="474" t="s">
        <v>5073</v>
      </c>
      <c r="G219" s="825" t="s">
        <v>5128</v>
      </c>
      <c r="I219" s="824" t="str">
        <f>IF(G219&lt;&gt;"",IF(H219&lt;&gt;"",G219&amp;" ; "&amp;IFERROR(IF(SEARCH(" ; ",G219)&gt;0,SUBSTITUTE(G219," ; ","_N  ; ")&amp;"_N"),IFERROR(IF(SEARCH(" ;",G219)&gt;0,SUBSTITUTE(G219," ;","_N  ; ")&amp;"_N"),IFERROR(IF(SEARCH(";",G219)&gt;0,SUBSTITUTE(G219,";","_N  ; ")&amp;"_N"),G219&amp;"_N"))),G219),"")</f>
        <v>PARACL_SOC_Precar</v>
      </c>
      <c r="J219" s="824" t="s">
        <v>5542</v>
      </c>
    </row>
    <row r="220" spans="1:10" ht="16.5" hidden="1" thickTop="1" x14ac:dyDescent="0.2">
      <c r="A220" s="526"/>
      <c r="B220" s="822" t="s">
        <v>0</v>
      </c>
      <c r="C220" s="519" t="s">
        <v>4896</v>
      </c>
      <c r="D220" s="823"/>
      <c r="E220" s="474" t="s">
        <v>5390</v>
      </c>
      <c r="F220" s="474" t="s">
        <v>5391</v>
      </c>
      <c r="G220" s="825" t="s">
        <v>5131</v>
      </c>
      <c r="I220" s="824" t="str">
        <f>IF(G220&lt;&gt;"",IF(H220&lt;&gt;"",G220&amp;" ; "&amp;IFERROR(IF(SEARCH(" ; ",G220)&gt;0,SUBSTITUTE(G220," ; ","_N  ; ")&amp;"_N"),IFERROR(IF(SEARCH(" ;",G220)&gt;0,SUBSTITUTE(G220," ;","_N  ; ")&amp;"_N"),IFERROR(IF(SEARCH(";",G220)&gt;0,SUBSTITUTE(G220,";","_N  ; ")&amp;"_N"),G220&amp;"_N"))),G220),"")</f>
        <v>PARACL_SOC_ConEmpSolid</v>
      </c>
    </row>
    <row r="221" spans="1:10" s="521" customFormat="1" ht="16.5" hidden="1" thickTop="1" x14ac:dyDescent="0.2">
      <c r="B221" s="472" t="s">
        <v>0</v>
      </c>
      <c r="C221" s="519" t="s">
        <v>4896</v>
      </c>
      <c r="D221" s="519" t="s">
        <v>4896</v>
      </c>
      <c r="E221" s="474" t="s">
        <v>5133</v>
      </c>
      <c r="F221" s="474" t="s">
        <v>5134</v>
      </c>
      <c r="G221" s="470" t="s">
        <v>5132</v>
      </c>
      <c r="H221" s="532"/>
      <c r="I221" s="498" t="str">
        <f>IF(G221&lt;&gt;"",IF(H221&lt;&gt;"",G221&amp;" ; "&amp;IFERROR(IF(SEARCH(" ; ",G221)&gt;0,SUBSTITUTE(G221," ; ","_N  ; ")&amp;"_N"),IFERROR(IF(SEARCH(" ;",G221)&gt;0,SUBSTITUTE(G221," ;","_N  ; ")&amp;"_N"),IFERROR(IF(SEARCH(";",G221)&gt;0,SUBSTITUTE(G221,";","_N  ; ")&amp;"_N"),G221&amp;"_N"))),G221),"")</f>
        <v>PARACL_SOC_AgJrBil</v>
      </c>
    </row>
    <row r="222" spans="1:10" s="964" customFormat="1" x14ac:dyDescent="0.2">
      <c r="A222" s="521"/>
      <c r="B222" s="959"/>
      <c r="C222" s="960"/>
      <c r="D222" s="960"/>
      <c r="E222" s="961"/>
      <c r="F222" s="961"/>
      <c r="G222" s="962"/>
      <c r="H222" s="963"/>
      <c r="I222" s="962"/>
    </row>
    <row r="223" spans="1:10" s="964" customFormat="1" x14ac:dyDescent="0.2">
      <c r="A223" s="521"/>
      <c r="B223" s="959"/>
      <c r="C223" s="960"/>
      <c r="D223" s="960"/>
      <c r="E223" s="961"/>
      <c r="F223" s="961"/>
      <c r="G223" s="962"/>
      <c r="H223" s="963"/>
      <c r="I223" s="962"/>
    </row>
    <row r="224" spans="1:10" s="964" customFormat="1" x14ac:dyDescent="0.2">
      <c r="A224" s="521"/>
      <c r="B224" s="959"/>
      <c r="C224" s="960"/>
      <c r="D224" s="960"/>
      <c r="E224" s="961"/>
      <c r="F224" s="961"/>
      <c r="G224" s="962"/>
      <c r="H224" s="963"/>
      <c r="I224" s="962"/>
    </row>
    <row r="225" spans="1:9" s="964" customFormat="1" x14ac:dyDescent="0.2">
      <c r="A225" s="521"/>
      <c r="B225" s="959"/>
      <c r="C225" s="960"/>
      <c r="D225" s="960"/>
      <c r="E225" s="961"/>
      <c r="F225" s="961"/>
      <c r="G225" s="962"/>
      <c r="H225" s="963"/>
      <c r="I225" s="962"/>
    </row>
    <row r="226" spans="1:9" s="964" customFormat="1" x14ac:dyDescent="0.2">
      <c r="A226" s="521"/>
      <c r="B226" s="959"/>
      <c r="C226" s="960"/>
      <c r="D226" s="960"/>
      <c r="E226" s="961"/>
      <c r="F226" s="961"/>
      <c r="G226" s="962"/>
      <c r="H226" s="963"/>
      <c r="I226" s="962"/>
    </row>
    <row r="227" spans="1:9" s="964" customFormat="1" x14ac:dyDescent="0.2">
      <c r="A227" s="521"/>
      <c r="B227" s="959"/>
      <c r="C227" s="960"/>
      <c r="D227" s="960"/>
      <c r="E227" s="961"/>
      <c r="F227" s="961"/>
      <c r="G227" s="962"/>
      <c r="H227" s="963"/>
      <c r="I227" s="962"/>
    </row>
    <row r="228" spans="1:9" s="964" customFormat="1" x14ac:dyDescent="0.2">
      <c r="A228" s="521"/>
      <c r="B228" s="959"/>
      <c r="C228" s="960"/>
      <c r="D228" s="960"/>
      <c r="E228" s="961"/>
      <c r="F228" s="961"/>
      <c r="G228" s="962"/>
      <c r="H228" s="963"/>
      <c r="I228" s="962"/>
    </row>
    <row r="229" spans="1:9" s="964" customFormat="1" x14ac:dyDescent="0.2">
      <c r="A229" s="521"/>
      <c r="B229" s="959"/>
      <c r="C229" s="960"/>
      <c r="D229" s="960"/>
      <c r="E229" s="961"/>
      <c r="F229" s="961"/>
      <c r="G229" s="962"/>
      <c r="H229" s="963"/>
      <c r="I229" s="962"/>
    </row>
    <row r="230" spans="1:9" s="964" customFormat="1" x14ac:dyDescent="0.2">
      <c r="A230" s="521"/>
      <c r="B230" s="959"/>
      <c r="C230" s="960"/>
      <c r="D230" s="960"/>
      <c r="E230" s="961"/>
      <c r="F230" s="961"/>
      <c r="G230" s="962"/>
      <c r="H230" s="963"/>
      <c r="I230" s="962"/>
    </row>
    <row r="231" spans="1:9" s="964" customFormat="1" x14ac:dyDescent="0.2">
      <c r="A231" s="521"/>
      <c r="B231" s="959"/>
      <c r="C231" s="960"/>
      <c r="D231" s="960"/>
      <c r="E231" s="961"/>
      <c r="F231" s="961"/>
      <c r="G231" s="962"/>
      <c r="H231" s="963"/>
      <c r="I231" s="962"/>
    </row>
    <row r="232" spans="1:9" s="964" customFormat="1" x14ac:dyDescent="0.2">
      <c r="A232" s="521"/>
      <c r="B232" s="959"/>
      <c r="C232" s="960"/>
      <c r="D232" s="960"/>
      <c r="E232" s="961"/>
      <c r="F232" s="961"/>
      <c r="G232" s="962"/>
      <c r="H232" s="963"/>
      <c r="I232" s="962"/>
    </row>
    <row r="233" spans="1:9" s="964" customFormat="1" x14ac:dyDescent="0.2">
      <c r="A233" s="521"/>
      <c r="B233" s="959"/>
      <c r="C233" s="960"/>
      <c r="D233" s="960"/>
      <c r="E233" s="961"/>
      <c r="F233" s="961"/>
      <c r="G233" s="962"/>
      <c r="H233" s="963"/>
      <c r="I233" s="962"/>
    </row>
    <row r="234" spans="1:9" s="964" customFormat="1" x14ac:dyDescent="0.2">
      <c r="A234" s="521"/>
      <c r="B234" s="959"/>
      <c r="C234" s="960"/>
      <c r="D234" s="960"/>
      <c r="E234" s="961"/>
      <c r="F234" s="961"/>
      <c r="G234" s="962"/>
      <c r="H234" s="963"/>
      <c r="I234" s="962"/>
    </row>
    <row r="235" spans="1:9" s="964" customFormat="1" x14ac:dyDescent="0.2">
      <c r="A235" s="521"/>
      <c r="B235" s="959"/>
      <c r="C235" s="960"/>
      <c r="D235" s="960"/>
      <c r="E235" s="961"/>
      <c r="F235" s="961"/>
      <c r="G235" s="962"/>
      <c r="H235" s="963"/>
      <c r="I235" s="962"/>
    </row>
    <row r="236" spans="1:9" s="964" customFormat="1" x14ac:dyDescent="0.2">
      <c r="A236" s="521"/>
      <c r="B236" s="959"/>
      <c r="C236" s="960"/>
      <c r="D236" s="960"/>
      <c r="E236" s="961"/>
      <c r="F236" s="961"/>
      <c r="G236" s="962"/>
      <c r="H236" s="963"/>
      <c r="I236" s="962"/>
    </row>
    <row r="237" spans="1:9" s="964" customFormat="1" x14ac:dyDescent="0.2">
      <c r="A237" s="521"/>
      <c r="B237" s="959"/>
      <c r="C237" s="960"/>
      <c r="D237" s="960"/>
      <c r="E237" s="961"/>
      <c r="F237" s="961"/>
      <c r="G237" s="962"/>
      <c r="H237" s="963"/>
      <c r="I237" s="962"/>
    </row>
    <row r="238" spans="1:9" s="964" customFormat="1" x14ac:dyDescent="0.2">
      <c r="A238" s="521"/>
      <c r="B238" s="959"/>
      <c r="C238" s="960"/>
      <c r="D238" s="960"/>
      <c r="E238" s="961"/>
      <c r="F238" s="961"/>
      <c r="G238" s="962"/>
      <c r="H238" s="963"/>
      <c r="I238" s="962"/>
    </row>
    <row r="239" spans="1:9" s="964" customFormat="1" x14ac:dyDescent="0.2">
      <c r="A239" s="521"/>
      <c r="B239" s="959"/>
      <c r="C239" s="960"/>
      <c r="D239" s="960"/>
      <c r="E239" s="961"/>
      <c r="F239" s="961"/>
      <c r="G239" s="962"/>
      <c r="H239" s="963"/>
      <c r="I239" s="962"/>
    </row>
  </sheetData>
  <sheetProtection algorithmName="SHA-512" hashValue="y7MeIqAExAS6VoM+rF3C3aJgE9vjrwXBfEnEodupcWx5fsUrEPCHLm7YBzvEtoQHomosa9UizKjxHRQP6V0fOw==" saltValue="jQuZXK5t6TG4aywAKoBcLQ==" spinCount="100000" sheet="1" objects="1" scenarios="1"/>
  <autoFilter ref="A1:I221" xr:uid="{BDC72E31-56D0-4FE9-84CE-A378612C9241}">
    <filterColumn colId="2">
      <filters blank="1">
        <filter val="Insérer x _x000a_pour la sélection"/>
      </filters>
    </filterColumn>
    <filterColumn colId="6" showButton="0"/>
    <filterColumn colId="7" showButton="0"/>
  </autoFilter>
  <mergeCells count="1">
    <mergeCell ref="G1:I1"/>
  </mergeCells>
  <conditionalFormatting sqref="G3:I5 G120:H121 G19:H20 H96:H100 H107:H112 G74:H75 G7:I7 H122:H123 H135:H141 H73 H23 G40:I40 G44:I44 G42:I42 G10:H10 G9 I9:I10 G46:I61 G209:I213 G219:G221 G217:I218 I219:I221 H25:I28 G195:I205 G214 G206 I214 I206 G13:I17 G22:H22">
    <cfRule type="expression" dxfId="563" priority="277">
      <formula>AND($D3&lt;&gt;"",$G3="")</formula>
    </cfRule>
  </conditionalFormatting>
  <conditionalFormatting sqref="D1 C135:C137 C151 C114 C90 C107:C112 C95:C100 C120:C124 C62 C25:C34 C36 C38 C40 C42 C44 C14:C16 C46:C50 C222:D1048576 C66 C68:C70 C77 C79:C81 C83:C85 C87 C195:C206 C210:C219 C8:C10 C72:C75 C52 C18:C22">
    <cfRule type="containsText" dxfId="562" priority="276" operator="containsText" text="x">
      <formula>NOT(ISERROR(SEARCH("x",C1)))</formula>
    </cfRule>
  </conditionalFormatting>
  <conditionalFormatting sqref="B8">
    <cfRule type="containsText" dxfId="561" priority="275" operator="containsText" text="x">
      <formula>NOT(ISERROR(SEARCH("x",B8)))</formula>
    </cfRule>
  </conditionalFormatting>
  <conditionalFormatting sqref="B62">
    <cfRule type="containsText" dxfId="560" priority="274" operator="containsText" text="x">
      <formula>NOT(ISERROR(SEARCH("x",B62)))</formula>
    </cfRule>
  </conditionalFormatting>
  <conditionalFormatting sqref="B90">
    <cfRule type="containsText" dxfId="559" priority="273" operator="containsText" text="x">
      <formula>NOT(ISERROR(SEARCH("x",B90)))</formula>
    </cfRule>
  </conditionalFormatting>
  <conditionalFormatting sqref="B114">
    <cfRule type="containsText" dxfId="558" priority="272" operator="containsText" text="x">
      <formula>NOT(ISERROR(SEARCH("x",B114)))</formula>
    </cfRule>
  </conditionalFormatting>
  <conditionalFormatting sqref="B124">
    <cfRule type="containsText" dxfId="557" priority="271" operator="containsText" text="x">
      <formula>NOT(ISERROR(SEARCH("x",B124)))</formula>
    </cfRule>
  </conditionalFormatting>
  <conditionalFormatting sqref="B151">
    <cfRule type="containsText" dxfId="556" priority="270" operator="containsText" text="x">
      <formula>NOT(ISERROR(SEARCH("x",B151)))</formula>
    </cfRule>
  </conditionalFormatting>
  <conditionalFormatting sqref="C1 C3:D5">
    <cfRule type="containsText" dxfId="555" priority="269" operator="containsText" text="x">
      <formula>NOT(ISERROR(SEARCH("x",C1)))</formula>
    </cfRule>
  </conditionalFormatting>
  <conditionalFormatting sqref="G120:H121 G19:H20 H96:H100 H107:H112 G74:H75 H122:H123 H135:H141 H73 H23 G31:I34 G36:I36 G38:I38 G40:I40 G44:I44 G42:I42 G10:H10 G9 I9:I10 G46:I61 H25:I30 G217:I1887 G209:I214 G195:I206 G7:I7 H6:I6 G13:I17 G22:H22">
    <cfRule type="expression" dxfId="554" priority="268">
      <formula>AND($G6&lt;&gt;"",$I6="")</formula>
    </cfRule>
  </conditionalFormatting>
  <conditionalFormatting sqref="B142">
    <cfRule type="containsText" dxfId="553" priority="264" operator="containsText" text="x">
      <formula>NOT(ISERROR(SEARCH("x",B142)))</formula>
    </cfRule>
  </conditionalFormatting>
  <conditionalFormatting sqref="H95">
    <cfRule type="expression" dxfId="552" priority="278">
      <formula>AND($D95&lt;&gt;"",#REF!="")</formula>
    </cfRule>
  </conditionalFormatting>
  <conditionalFormatting sqref="H95">
    <cfRule type="expression" dxfId="551" priority="279">
      <formula>AND(#REF!&lt;&gt;"",$I95="")</formula>
    </cfRule>
  </conditionalFormatting>
  <conditionalFormatting sqref="I19:I20 I22:I24">
    <cfRule type="expression" dxfId="550" priority="263">
      <formula>AND($D19&lt;&gt;"",$G19="")</formula>
    </cfRule>
  </conditionalFormatting>
  <conditionalFormatting sqref="I19:I20 I22:I24">
    <cfRule type="expression" dxfId="549" priority="262">
      <formula>AND($G19&lt;&gt;"",$I19="")</formula>
    </cfRule>
  </conditionalFormatting>
  <conditionalFormatting sqref="C193">
    <cfRule type="containsText" dxfId="548" priority="261" operator="containsText" text="x">
      <formula>NOT(ISERROR(SEARCH("x",C193)))</formula>
    </cfRule>
  </conditionalFormatting>
  <conditionalFormatting sqref="B193">
    <cfRule type="containsText" dxfId="547" priority="260" operator="containsText" text="x">
      <formula>NOT(ISERROR(SEARCH("x",B193)))</formula>
    </cfRule>
  </conditionalFormatting>
  <conditionalFormatting sqref="H101 H103:H106">
    <cfRule type="expression" dxfId="546" priority="259">
      <formula>AND($D101&lt;&gt;"",$G101="")</formula>
    </cfRule>
  </conditionalFormatting>
  <conditionalFormatting sqref="C101 C103:C106">
    <cfRule type="containsText" dxfId="545" priority="258" operator="containsText" text="x">
      <formula>NOT(ISERROR(SEARCH("x",C101)))</formula>
    </cfRule>
  </conditionalFormatting>
  <conditionalFormatting sqref="H101 H103:H106">
    <cfRule type="expression" dxfId="544" priority="257">
      <formula>AND($G101&lt;&gt;"",$I101="")</formula>
    </cfRule>
  </conditionalFormatting>
  <conditionalFormatting sqref="C58:C61">
    <cfRule type="containsText" dxfId="543" priority="256" operator="containsText" text="x">
      <formula>NOT(ISERROR(SEARCH("x",C58)))</formula>
    </cfRule>
  </conditionalFormatting>
  <conditionalFormatting sqref="H18">
    <cfRule type="expression" dxfId="542" priority="255">
      <formula>AND($D18&lt;&gt;"",$G18="")</formula>
    </cfRule>
  </conditionalFormatting>
  <conditionalFormatting sqref="H18">
    <cfRule type="expression" dxfId="541" priority="254">
      <formula>AND($G18&lt;&gt;"",$I18="")</formula>
    </cfRule>
  </conditionalFormatting>
  <conditionalFormatting sqref="G11:H12">
    <cfRule type="expression" dxfId="540" priority="253">
      <formula>AND($D11&lt;&gt;"",$G11="")</formula>
    </cfRule>
  </conditionalFormatting>
  <conditionalFormatting sqref="C11:C12">
    <cfRule type="containsText" dxfId="539" priority="252" operator="containsText" text="x">
      <formula>NOT(ISERROR(SEARCH("x",C11)))</formula>
    </cfRule>
  </conditionalFormatting>
  <conditionalFormatting sqref="G11:H12">
    <cfRule type="expression" dxfId="538" priority="251">
      <formula>AND($G11&lt;&gt;"",$I11="")</formula>
    </cfRule>
  </conditionalFormatting>
  <conditionalFormatting sqref="I11:I12">
    <cfRule type="expression" dxfId="537" priority="250">
      <formula>AND($D11&lt;&gt;"",$G11="")</formula>
    </cfRule>
  </conditionalFormatting>
  <conditionalFormatting sqref="I11:I12">
    <cfRule type="expression" dxfId="536" priority="249">
      <formula>AND($G11&lt;&gt;"",$I11="")</formula>
    </cfRule>
  </conditionalFormatting>
  <conditionalFormatting sqref="H94">
    <cfRule type="expression" dxfId="535" priority="248">
      <formula>AND($D94&lt;&gt;"",$G94="")</formula>
    </cfRule>
  </conditionalFormatting>
  <conditionalFormatting sqref="C94">
    <cfRule type="containsText" dxfId="534" priority="247" operator="containsText" text="x">
      <formula>NOT(ISERROR(SEARCH("x",C94)))</formula>
    </cfRule>
  </conditionalFormatting>
  <conditionalFormatting sqref="H94">
    <cfRule type="expression" dxfId="533" priority="246">
      <formula>AND($G94&lt;&gt;"",$I94="")</formula>
    </cfRule>
  </conditionalFormatting>
  <conditionalFormatting sqref="H88">
    <cfRule type="expression" dxfId="532" priority="245">
      <formula>AND($D88&lt;&gt;"",$G88="")</formula>
    </cfRule>
  </conditionalFormatting>
  <conditionalFormatting sqref="C88">
    <cfRule type="containsText" dxfId="531" priority="244" operator="containsText" text="x">
      <formula>NOT(ISERROR(SEARCH("x",C88)))</formula>
    </cfRule>
  </conditionalFormatting>
  <conditionalFormatting sqref="H88">
    <cfRule type="expression" dxfId="530" priority="243">
      <formula>AND($G88&lt;&gt;"",$I88="")</formula>
    </cfRule>
  </conditionalFormatting>
  <conditionalFormatting sqref="H113">
    <cfRule type="expression" dxfId="529" priority="242">
      <formula>AND($D113&lt;&gt;"",$G113="")</formula>
    </cfRule>
  </conditionalFormatting>
  <conditionalFormatting sqref="C113">
    <cfRule type="containsText" dxfId="528" priority="241" operator="containsText" text="x">
      <formula>NOT(ISERROR(SEARCH("x",C113)))</formula>
    </cfRule>
  </conditionalFormatting>
  <conditionalFormatting sqref="H113">
    <cfRule type="expression" dxfId="527" priority="240">
      <formula>AND($G113&lt;&gt;"",$I113="")</formula>
    </cfRule>
  </conditionalFormatting>
  <conditionalFormatting sqref="G116:H119">
    <cfRule type="expression" dxfId="526" priority="239">
      <formula>AND($D116&lt;&gt;"",$G116="")</formula>
    </cfRule>
  </conditionalFormatting>
  <conditionalFormatting sqref="C116:C119">
    <cfRule type="containsText" dxfId="525" priority="238" operator="containsText" text="x">
      <formula>NOT(ISERROR(SEARCH("x",C116)))</formula>
    </cfRule>
  </conditionalFormatting>
  <conditionalFormatting sqref="G116:H119">
    <cfRule type="expression" dxfId="524" priority="237">
      <formula>AND($G116&lt;&gt;"",$I116="")</formula>
    </cfRule>
  </conditionalFormatting>
  <conditionalFormatting sqref="H126:H134">
    <cfRule type="expression" dxfId="523" priority="236">
      <formula>AND($D126&lt;&gt;"",$G126="")</formula>
    </cfRule>
  </conditionalFormatting>
  <conditionalFormatting sqref="C126 C129:C134">
    <cfRule type="containsText" dxfId="522" priority="235" operator="containsText" text="x">
      <formula>NOT(ISERROR(SEARCH("x",C126)))</formula>
    </cfRule>
  </conditionalFormatting>
  <conditionalFormatting sqref="H126:H134">
    <cfRule type="expression" dxfId="521" priority="234">
      <formula>AND($G126&lt;&gt;"",$I126="")</formula>
    </cfRule>
  </conditionalFormatting>
  <conditionalFormatting sqref="H144:H150">
    <cfRule type="expression" dxfId="520" priority="233">
      <formula>AND($D144&lt;&gt;"",$G144="")</formula>
    </cfRule>
  </conditionalFormatting>
  <conditionalFormatting sqref="H144:H150">
    <cfRule type="expression" dxfId="519" priority="231">
      <formula>AND($G144&lt;&gt;"",$I144="")</formula>
    </cfRule>
  </conditionalFormatting>
  <conditionalFormatting sqref="H158:H172 H174:H192">
    <cfRule type="expression" dxfId="518" priority="230">
      <formula>AND($D158&lt;&gt;"",$G158="")</formula>
    </cfRule>
  </conditionalFormatting>
  <conditionalFormatting sqref="C158:C172 C174:C179 C184:C191">
    <cfRule type="containsText" dxfId="517" priority="229" operator="containsText" text="x">
      <formula>NOT(ISERROR(SEARCH("x",C158)))</formula>
    </cfRule>
  </conditionalFormatting>
  <conditionalFormatting sqref="H158:H172 H174:H192">
    <cfRule type="expression" dxfId="516" priority="228">
      <formula>AND($G158&lt;&gt;"",$I158="")</formula>
    </cfRule>
  </conditionalFormatting>
  <conditionalFormatting sqref="G122">
    <cfRule type="expression" dxfId="515" priority="227">
      <formula>AND($D122&lt;&gt;"",$G122="")</formula>
    </cfRule>
  </conditionalFormatting>
  <conditionalFormatting sqref="G122">
    <cfRule type="expression" dxfId="514" priority="226">
      <formula>AND($G122&lt;&gt;"",$I122="")</formula>
    </cfRule>
  </conditionalFormatting>
  <conditionalFormatting sqref="I18">
    <cfRule type="expression" dxfId="513" priority="224">
      <formula>AND($D18&lt;&gt;"",$G18="")</formula>
    </cfRule>
  </conditionalFormatting>
  <conditionalFormatting sqref="I18">
    <cfRule type="expression" dxfId="512" priority="223">
      <formula>AND($G18&lt;&gt;"",$I18="")</formula>
    </cfRule>
  </conditionalFormatting>
  <conditionalFormatting sqref="I64:I66 I68:I75 I79:I81 I83:I85 I87:I88 I77">
    <cfRule type="expression" dxfId="511" priority="222">
      <formula>AND($D64&lt;&gt;"",$G64="")</formula>
    </cfRule>
  </conditionalFormatting>
  <conditionalFormatting sqref="I64:I66 I68:I75 I79:I81 I83:I85 I87:I88 I77">
    <cfRule type="expression" dxfId="510" priority="221">
      <formula>AND($G64&lt;&gt;"",$I64="")</formula>
    </cfRule>
  </conditionalFormatting>
  <conditionalFormatting sqref="I91:I101">
    <cfRule type="expression" dxfId="509" priority="220">
      <formula>AND($D91&lt;&gt;"",$G91="")</formula>
    </cfRule>
  </conditionalFormatting>
  <conditionalFormatting sqref="I91:I101">
    <cfRule type="expression" dxfId="508" priority="219">
      <formula>AND($G91&lt;&gt;"",$I91="")</formula>
    </cfRule>
  </conditionalFormatting>
  <conditionalFormatting sqref="I115:I123">
    <cfRule type="expression" dxfId="507" priority="218">
      <formula>AND($D115&lt;&gt;"",$G115="")</formula>
    </cfRule>
  </conditionalFormatting>
  <conditionalFormatting sqref="I115:I123">
    <cfRule type="expression" dxfId="506" priority="217">
      <formula>AND($G115&lt;&gt;"",$I115="")</formula>
    </cfRule>
  </conditionalFormatting>
  <conditionalFormatting sqref="I125:I137">
    <cfRule type="expression" dxfId="505" priority="216">
      <formula>AND($D125&lt;&gt;"",$G125="")</formula>
    </cfRule>
  </conditionalFormatting>
  <conditionalFormatting sqref="I125:I137">
    <cfRule type="expression" dxfId="504" priority="215">
      <formula>AND($G125&lt;&gt;"",$I125="")</formula>
    </cfRule>
  </conditionalFormatting>
  <conditionalFormatting sqref="I143:I150">
    <cfRule type="expression" dxfId="503" priority="214">
      <formula>AND($D143&lt;&gt;"",$G143="")</formula>
    </cfRule>
  </conditionalFormatting>
  <conditionalFormatting sqref="I143:I150">
    <cfRule type="expression" dxfId="502" priority="213">
      <formula>AND($G143&lt;&gt;"",$I143="")</formula>
    </cfRule>
  </conditionalFormatting>
  <conditionalFormatting sqref="I152:I154 I174:I192 I158:I172">
    <cfRule type="expression" dxfId="501" priority="212">
      <formula>AND($D152&lt;&gt;"",$G152="")</formula>
    </cfRule>
  </conditionalFormatting>
  <conditionalFormatting sqref="I152:I154 I174:I192 I158:I172">
    <cfRule type="expression" dxfId="500" priority="211">
      <formula>AND($G152&lt;&gt;"",$I152="")</formula>
    </cfRule>
  </conditionalFormatting>
  <conditionalFormatting sqref="C45">
    <cfRule type="containsText" dxfId="499" priority="210" operator="containsText" text="x">
      <formula>NOT(ISERROR(SEARCH("x",C45)))</formula>
    </cfRule>
  </conditionalFormatting>
  <conditionalFormatting sqref="B45">
    <cfRule type="containsText" dxfId="498" priority="209" operator="containsText" text="x">
      <formula>NOT(ISERROR(SEARCH("x",B45)))</formula>
    </cfRule>
  </conditionalFormatting>
  <conditionalFormatting sqref="C102">
    <cfRule type="containsText" dxfId="497" priority="208" operator="containsText" text="x">
      <formula>NOT(ISERROR(SEARCH("x",C102)))</formula>
    </cfRule>
  </conditionalFormatting>
  <conditionalFormatting sqref="B102">
    <cfRule type="containsText" dxfId="496" priority="207" operator="containsText" text="x">
      <formula>NOT(ISERROR(SEARCH("x",B102)))</formula>
    </cfRule>
  </conditionalFormatting>
  <conditionalFormatting sqref="C173">
    <cfRule type="containsText" dxfId="495" priority="206" operator="containsText" text="x">
      <formula>NOT(ISERROR(SEARCH("x",C173)))</formula>
    </cfRule>
  </conditionalFormatting>
  <conditionalFormatting sqref="B173">
    <cfRule type="containsText" dxfId="494" priority="205" operator="containsText" text="x">
      <formula>NOT(ISERROR(SEARCH("x",B173)))</formula>
    </cfRule>
  </conditionalFormatting>
  <conditionalFormatting sqref="I103:I113">
    <cfRule type="expression" dxfId="493" priority="204">
      <formula>AND($D103&lt;&gt;"",$G103="")</formula>
    </cfRule>
  </conditionalFormatting>
  <conditionalFormatting sqref="I103:I113">
    <cfRule type="expression" dxfId="492" priority="203">
      <formula>AND($G103&lt;&gt;"",$I103="")</formula>
    </cfRule>
  </conditionalFormatting>
  <conditionalFormatting sqref="I138:I141">
    <cfRule type="expression" dxfId="491" priority="202">
      <formula>AND($D138&lt;&gt;"",$G138="")</formula>
    </cfRule>
  </conditionalFormatting>
  <conditionalFormatting sqref="I138:I141">
    <cfRule type="expression" dxfId="490" priority="201">
      <formula>AND($G138&lt;&gt;"",$I138="")</formula>
    </cfRule>
  </conditionalFormatting>
  <conditionalFormatting sqref="G18">
    <cfRule type="expression" dxfId="489" priority="200">
      <formula>AND($D18&lt;&gt;"",$G18="")</formula>
    </cfRule>
  </conditionalFormatting>
  <conditionalFormatting sqref="G18">
    <cfRule type="expression" dxfId="488" priority="199">
      <formula>AND($G18&lt;&gt;"",$I18="")</formula>
    </cfRule>
  </conditionalFormatting>
  <conditionalFormatting sqref="G64:G66 G68:G73">
    <cfRule type="expression" dxfId="487" priority="198">
      <formula>AND($D64&lt;&gt;"",$G64="")</formula>
    </cfRule>
  </conditionalFormatting>
  <conditionalFormatting sqref="G64:G66 G68:G73">
    <cfRule type="expression" dxfId="486" priority="197">
      <formula>AND($G64&lt;&gt;"",$I64="")</formula>
    </cfRule>
  </conditionalFormatting>
  <conditionalFormatting sqref="G79:G81 G83:G85 G87:G88">
    <cfRule type="expression" dxfId="485" priority="196">
      <formula>AND($D79&lt;&gt;"",$G79="")</formula>
    </cfRule>
  </conditionalFormatting>
  <conditionalFormatting sqref="G79:G81 G83:G85 G87:G88">
    <cfRule type="expression" dxfId="484" priority="195">
      <formula>AND($G79&lt;&gt;"",$I79="")</formula>
    </cfRule>
  </conditionalFormatting>
  <conditionalFormatting sqref="G91:G101">
    <cfRule type="expression" dxfId="483" priority="194">
      <formula>AND($D91&lt;&gt;"",$G91="")</formula>
    </cfRule>
  </conditionalFormatting>
  <conditionalFormatting sqref="G91:G101">
    <cfRule type="expression" dxfId="482" priority="193">
      <formula>AND($G91&lt;&gt;"",$I91="")</formula>
    </cfRule>
  </conditionalFormatting>
  <conditionalFormatting sqref="G103:G113">
    <cfRule type="expression" dxfId="481" priority="192">
      <formula>AND($D103&lt;&gt;"",$G103="")</formula>
    </cfRule>
  </conditionalFormatting>
  <conditionalFormatting sqref="G103:G113">
    <cfRule type="expression" dxfId="480" priority="191">
      <formula>AND($G103&lt;&gt;"",$I103="")</formula>
    </cfRule>
  </conditionalFormatting>
  <conditionalFormatting sqref="G115">
    <cfRule type="expression" dxfId="479" priority="190">
      <formula>AND($D115&lt;&gt;"",$G115="")</formula>
    </cfRule>
  </conditionalFormatting>
  <conditionalFormatting sqref="G115">
    <cfRule type="expression" dxfId="478" priority="189">
      <formula>AND($G115&lt;&gt;"",$I115="")</formula>
    </cfRule>
  </conditionalFormatting>
  <conditionalFormatting sqref="G125:G141">
    <cfRule type="expression" dxfId="477" priority="188">
      <formula>AND($D125&lt;&gt;"",$G125="")</formula>
    </cfRule>
  </conditionalFormatting>
  <conditionalFormatting sqref="G125:G141">
    <cfRule type="expression" dxfId="476" priority="187">
      <formula>AND($G125&lt;&gt;"",$I125="")</formula>
    </cfRule>
  </conditionalFormatting>
  <conditionalFormatting sqref="G143:G150">
    <cfRule type="expression" dxfId="475" priority="186">
      <formula>AND($D143&lt;&gt;"",$G143="")</formula>
    </cfRule>
  </conditionalFormatting>
  <conditionalFormatting sqref="G143:G150">
    <cfRule type="expression" dxfId="474" priority="185">
      <formula>AND($G143&lt;&gt;"",$I143="")</formula>
    </cfRule>
  </conditionalFormatting>
  <conditionalFormatting sqref="G152:G154 G158:G172">
    <cfRule type="expression" dxfId="473" priority="184">
      <formula>AND($D152&lt;&gt;"",$G152="")</formula>
    </cfRule>
  </conditionalFormatting>
  <conditionalFormatting sqref="G152:G154 G158:G172">
    <cfRule type="expression" dxfId="472" priority="183">
      <formula>AND($G152&lt;&gt;"",$I152="")</formula>
    </cfRule>
  </conditionalFormatting>
  <conditionalFormatting sqref="G174:G192">
    <cfRule type="expression" dxfId="471" priority="182">
      <formula>AND($D174&lt;&gt;"",$G174="")</formula>
    </cfRule>
  </conditionalFormatting>
  <conditionalFormatting sqref="G174:G192">
    <cfRule type="expression" dxfId="470" priority="181">
      <formula>AND($G174&lt;&gt;"",$I174="")</formula>
    </cfRule>
  </conditionalFormatting>
  <conditionalFormatting sqref="C23">
    <cfRule type="containsText" dxfId="469" priority="176" operator="containsText" text="x">
      <formula>NOT(ISERROR(SEARCH("x",C23)))</formula>
    </cfRule>
  </conditionalFormatting>
  <conditionalFormatting sqref="C37">
    <cfRule type="containsText" dxfId="468" priority="174" operator="containsText" text="x">
      <formula>NOT(ISERROR(SEARCH("x",C37)))</formula>
    </cfRule>
  </conditionalFormatting>
  <conditionalFormatting sqref="H29:I29">
    <cfRule type="expression" dxfId="467" priority="280">
      <formula>AND($D43&lt;&gt;"",$G29="")</formula>
    </cfRule>
  </conditionalFormatting>
  <conditionalFormatting sqref="H30:I30 G31:I31">
    <cfRule type="expression" dxfId="466" priority="281">
      <formula>AND(#REF!&lt;&gt;"",$G30="")</formula>
    </cfRule>
  </conditionalFormatting>
  <conditionalFormatting sqref="C35">
    <cfRule type="containsText" dxfId="465" priority="175" operator="containsText" text="x">
      <formula>NOT(ISERROR(SEARCH("x",C35)))</formula>
    </cfRule>
  </conditionalFormatting>
  <conditionalFormatting sqref="C39">
    <cfRule type="containsText" dxfId="464" priority="173" operator="containsText" text="x">
      <formula>NOT(ISERROR(SEARCH("x",C39)))</formula>
    </cfRule>
  </conditionalFormatting>
  <conditionalFormatting sqref="C41">
    <cfRule type="containsText" dxfId="463" priority="172" operator="containsText" text="x">
      <formula>NOT(ISERROR(SEARCH("x",C41)))</formula>
    </cfRule>
  </conditionalFormatting>
  <conditionalFormatting sqref="C43">
    <cfRule type="containsText" dxfId="462" priority="171" operator="containsText" text="x">
      <formula>NOT(ISERROR(SEARCH("x",C43)))</formula>
    </cfRule>
  </conditionalFormatting>
  <conditionalFormatting sqref="G32:I32">
    <cfRule type="expression" dxfId="461" priority="282">
      <formula>AND(#REF!&lt;&gt;"",$G32="")</formula>
    </cfRule>
  </conditionalFormatting>
  <conditionalFormatting sqref="G33:I34">
    <cfRule type="expression" dxfId="460" priority="283">
      <formula>AND(#REF!&lt;&gt;"",$G33="")</formula>
    </cfRule>
  </conditionalFormatting>
  <conditionalFormatting sqref="G38:I38 G36:I36">
    <cfRule type="expression" dxfId="459" priority="284">
      <formula>AND(#REF!&lt;&gt;"",$G36="")</formula>
    </cfRule>
  </conditionalFormatting>
  <conditionalFormatting sqref="C53">
    <cfRule type="containsText" dxfId="458" priority="170" operator="containsText" text="x">
      <formula>NOT(ISERROR(SEARCH("x",C53)))</formula>
    </cfRule>
  </conditionalFormatting>
  <conditionalFormatting sqref="C54">
    <cfRule type="containsText" dxfId="457" priority="169" operator="containsText" text="x">
      <formula>NOT(ISERROR(SEARCH("x",C54)))</formula>
    </cfRule>
  </conditionalFormatting>
  <conditionalFormatting sqref="C55">
    <cfRule type="containsText" dxfId="456" priority="168" operator="containsText" text="x">
      <formula>NOT(ISERROR(SEARCH("x",C55)))</formula>
    </cfRule>
  </conditionalFormatting>
  <conditionalFormatting sqref="C56">
    <cfRule type="containsText" dxfId="455" priority="167" operator="containsText" text="x">
      <formula>NOT(ISERROR(SEARCH("x",C56)))</formula>
    </cfRule>
  </conditionalFormatting>
  <conditionalFormatting sqref="C57">
    <cfRule type="containsText" dxfId="454" priority="166" operator="containsText" text="x">
      <formula>NOT(ISERROR(SEARCH("x",C57)))</formula>
    </cfRule>
  </conditionalFormatting>
  <conditionalFormatting sqref="C138">
    <cfRule type="containsText" dxfId="453" priority="165" operator="containsText" text="x">
      <formula>NOT(ISERROR(SEARCH("x",C138)))</formula>
    </cfRule>
  </conditionalFormatting>
  <conditionalFormatting sqref="C139">
    <cfRule type="containsText" dxfId="452" priority="164" operator="containsText" text="x">
      <formula>NOT(ISERROR(SEARCH("x",C139)))</formula>
    </cfRule>
  </conditionalFormatting>
  <conditionalFormatting sqref="C140">
    <cfRule type="containsText" dxfId="451" priority="163" operator="containsText" text="x">
      <formula>NOT(ISERROR(SEARCH("x",C140)))</formula>
    </cfRule>
  </conditionalFormatting>
  <conditionalFormatting sqref="C141:C150">
    <cfRule type="containsText" dxfId="450" priority="162" operator="containsText" text="x">
      <formula>NOT(ISERROR(SEARCH("x",C141)))</formula>
    </cfRule>
  </conditionalFormatting>
  <conditionalFormatting sqref="C154">
    <cfRule type="containsText" dxfId="449" priority="161" operator="containsText" text="x">
      <formula>NOT(ISERROR(SEARCH("x",C154)))</formula>
    </cfRule>
  </conditionalFormatting>
  <conditionalFormatting sqref="C221">
    <cfRule type="containsText" dxfId="448" priority="160" operator="containsText" text="x">
      <formula>NOT(ISERROR(SEARCH("x",C221)))</formula>
    </cfRule>
  </conditionalFormatting>
  <conditionalFormatting sqref="C63">
    <cfRule type="containsText" dxfId="447" priority="159" operator="containsText" text="x">
      <formula>NOT(ISERROR(SEARCH("x",C63)))</formula>
    </cfRule>
  </conditionalFormatting>
  <conditionalFormatting sqref="B63">
    <cfRule type="containsText" dxfId="446" priority="158" operator="containsText" text="x">
      <formula>NOT(ISERROR(SEARCH("x",B63)))</formula>
    </cfRule>
  </conditionalFormatting>
  <conditionalFormatting sqref="B67">
    <cfRule type="containsText" dxfId="445" priority="156" operator="containsText" text="x">
      <formula>NOT(ISERROR(SEARCH("x",B67)))</formula>
    </cfRule>
  </conditionalFormatting>
  <conditionalFormatting sqref="C67">
    <cfRule type="containsText" dxfId="444" priority="157" operator="containsText" text="x">
      <formula>NOT(ISERROR(SEARCH("x",C67)))</formula>
    </cfRule>
  </conditionalFormatting>
  <conditionalFormatting sqref="B76">
    <cfRule type="containsText" dxfId="443" priority="154" operator="containsText" text="x">
      <formula>NOT(ISERROR(SEARCH("x",B76)))</formula>
    </cfRule>
  </conditionalFormatting>
  <conditionalFormatting sqref="B78">
    <cfRule type="containsText" dxfId="442" priority="152" operator="containsText" text="x">
      <formula>NOT(ISERROR(SEARCH("x",B78)))</formula>
    </cfRule>
  </conditionalFormatting>
  <conditionalFormatting sqref="C76">
    <cfRule type="containsText" dxfId="441" priority="155" operator="containsText" text="x">
      <formula>NOT(ISERROR(SEARCH("x",C76)))</formula>
    </cfRule>
  </conditionalFormatting>
  <conditionalFormatting sqref="B82">
    <cfRule type="containsText" dxfId="440" priority="150" operator="containsText" text="x">
      <formula>NOT(ISERROR(SEARCH("x",B82)))</formula>
    </cfRule>
  </conditionalFormatting>
  <conditionalFormatting sqref="B86">
    <cfRule type="containsText" dxfId="439" priority="148" operator="containsText" text="x">
      <formula>NOT(ISERROR(SEARCH("x",B86)))</formula>
    </cfRule>
  </conditionalFormatting>
  <conditionalFormatting sqref="C78">
    <cfRule type="containsText" dxfId="438" priority="153" operator="containsText" text="x">
      <formula>NOT(ISERROR(SEARCH("x",C78)))</formula>
    </cfRule>
  </conditionalFormatting>
  <conditionalFormatting sqref="B194:B205">
    <cfRule type="containsText" dxfId="437" priority="146" operator="containsText" text="x">
      <formula>NOT(ISERROR(SEARCH("x",B194)))</formula>
    </cfRule>
  </conditionalFormatting>
  <conditionalFormatting sqref="C82">
    <cfRule type="containsText" dxfId="436" priority="151" operator="containsText" text="x">
      <formula>NOT(ISERROR(SEARCH("x",C82)))</formula>
    </cfRule>
  </conditionalFormatting>
  <conditionalFormatting sqref="C86">
    <cfRule type="containsText" dxfId="435" priority="149" operator="containsText" text="x">
      <formula>NOT(ISERROR(SEARCH("x",C86)))</formula>
    </cfRule>
  </conditionalFormatting>
  <conditionalFormatting sqref="C194:C206">
    <cfRule type="containsText" dxfId="434" priority="147" operator="containsText" text="x">
      <formula>NOT(ISERROR(SEARCH("x",C194)))</formula>
    </cfRule>
  </conditionalFormatting>
  <conditionalFormatting sqref="B207">
    <cfRule type="containsText" dxfId="433" priority="144" operator="containsText" text="x">
      <formula>NOT(ISERROR(SEARCH("x",B207)))</formula>
    </cfRule>
  </conditionalFormatting>
  <conditionalFormatting sqref="C207">
    <cfRule type="containsText" dxfId="432" priority="145" operator="containsText" text="x">
      <formula>NOT(ISERROR(SEARCH("x",C207)))</formula>
    </cfRule>
  </conditionalFormatting>
  <conditionalFormatting sqref="B208">
    <cfRule type="containsText" dxfId="431" priority="143" operator="containsText" text="x">
      <formula>NOT(ISERROR(SEARCH("x",B208)))</formula>
    </cfRule>
  </conditionalFormatting>
  <conditionalFormatting sqref="C219">
    <cfRule type="containsText" dxfId="430" priority="142" operator="containsText" text="x">
      <formula>NOT(ISERROR(SEARCH("x",C219)))</formula>
    </cfRule>
  </conditionalFormatting>
  <conditionalFormatting sqref="C89">
    <cfRule type="containsText" dxfId="429" priority="140" operator="containsText" text="x">
      <formula>NOT(ISERROR(SEARCH("x",C89)))</formula>
    </cfRule>
  </conditionalFormatting>
  <conditionalFormatting sqref="B89">
    <cfRule type="containsText" dxfId="428" priority="139" operator="containsText" text="x">
      <formula>NOT(ISERROR(SEARCH("x",B89)))</formula>
    </cfRule>
  </conditionalFormatting>
  <conditionalFormatting sqref="C64">
    <cfRule type="containsText" dxfId="427" priority="137" operator="containsText" text="x">
      <formula>NOT(ISERROR(SEARCH("x",C64)))</formula>
    </cfRule>
  </conditionalFormatting>
  <conditionalFormatting sqref="C65">
    <cfRule type="containsText" dxfId="426" priority="136" operator="containsText" text="x">
      <formula>NOT(ISERROR(SEARCH("x",C65)))</formula>
    </cfRule>
  </conditionalFormatting>
  <conditionalFormatting sqref="C91">
    <cfRule type="containsText" dxfId="425" priority="135" operator="containsText" text="x">
      <formula>NOT(ISERROR(SEARCH("x",C91)))</formula>
    </cfRule>
  </conditionalFormatting>
  <conditionalFormatting sqref="C92">
    <cfRule type="containsText" dxfId="424" priority="134" operator="containsText" text="x">
      <formula>NOT(ISERROR(SEARCH("x",C92)))</formula>
    </cfRule>
  </conditionalFormatting>
  <conditionalFormatting sqref="C93">
    <cfRule type="containsText" dxfId="423" priority="133" operator="containsText" text="x">
      <formula>NOT(ISERROR(SEARCH("x",C93)))</formula>
    </cfRule>
  </conditionalFormatting>
  <conditionalFormatting sqref="C115">
    <cfRule type="containsText" dxfId="422" priority="132" operator="containsText" text="x">
      <formula>NOT(ISERROR(SEARCH("x",C115)))</formula>
    </cfRule>
  </conditionalFormatting>
  <conditionalFormatting sqref="C125">
    <cfRule type="containsText" dxfId="421" priority="131" operator="containsText" text="x">
      <formula>NOT(ISERROR(SEARCH("x",C125)))</formula>
    </cfRule>
  </conditionalFormatting>
  <conditionalFormatting sqref="C152">
    <cfRule type="containsText" dxfId="420" priority="129" operator="containsText" text="x">
      <formula>NOT(ISERROR(SEARCH("x",C152)))</formula>
    </cfRule>
  </conditionalFormatting>
  <conditionalFormatting sqref="C153">
    <cfRule type="containsText" dxfId="419" priority="128" operator="containsText" text="x">
      <formula>NOT(ISERROR(SEARCH("x",C153)))</formula>
    </cfRule>
  </conditionalFormatting>
  <conditionalFormatting sqref="C155:C157">
    <cfRule type="containsText" dxfId="418" priority="127" operator="containsText" text="x">
      <formula>NOT(ISERROR(SEARCH("x",C155)))</formula>
    </cfRule>
  </conditionalFormatting>
  <conditionalFormatting sqref="D135:D137 D151 D114 D90 D107:D112 D95:D100 D120:D124 D62 D25:D34 D36 D38 D40 D42 D44 D14:D22 D46:D50 D66 D68:D70 D77 D79:D81 D83:D85 D87 D195:D206 D209:D220 D8:D10 D72:D75 D52">
    <cfRule type="containsText" dxfId="417" priority="125" operator="containsText" text="x">
      <formula>NOT(ISERROR(SEARCH("x",D8)))</formula>
    </cfRule>
  </conditionalFormatting>
  <conditionalFormatting sqref="D142">
    <cfRule type="containsText" dxfId="416" priority="123" operator="containsText" text="x">
      <formula>NOT(ISERROR(SEARCH("x",D142)))</formula>
    </cfRule>
  </conditionalFormatting>
  <conditionalFormatting sqref="D193">
    <cfRule type="containsText" dxfId="415" priority="122" operator="containsText" text="x">
      <formula>NOT(ISERROR(SEARCH("x",D193)))</formula>
    </cfRule>
  </conditionalFormatting>
  <conditionalFormatting sqref="D101 D103:D106">
    <cfRule type="containsText" dxfId="414" priority="121" operator="containsText" text="x">
      <formula>NOT(ISERROR(SEARCH("x",D101)))</formula>
    </cfRule>
  </conditionalFormatting>
  <conditionalFormatting sqref="D58:D61">
    <cfRule type="containsText" dxfId="413" priority="120" operator="containsText" text="x">
      <formula>NOT(ISERROR(SEARCH("x",D58)))</formula>
    </cfRule>
  </conditionalFormatting>
  <conditionalFormatting sqref="D11:D12">
    <cfRule type="containsText" dxfId="412" priority="119" operator="containsText" text="x">
      <formula>NOT(ISERROR(SEARCH("x",D11)))</formula>
    </cfRule>
  </conditionalFormatting>
  <conditionalFormatting sqref="D94">
    <cfRule type="containsText" dxfId="411" priority="118" operator="containsText" text="x">
      <formula>NOT(ISERROR(SEARCH("x",D94)))</formula>
    </cfRule>
  </conditionalFormatting>
  <conditionalFormatting sqref="D88">
    <cfRule type="containsText" dxfId="410" priority="117" operator="containsText" text="x">
      <formula>NOT(ISERROR(SEARCH("x",D88)))</formula>
    </cfRule>
  </conditionalFormatting>
  <conditionalFormatting sqref="D113">
    <cfRule type="containsText" dxfId="409" priority="116" operator="containsText" text="x">
      <formula>NOT(ISERROR(SEARCH("x",D113)))</formula>
    </cfRule>
  </conditionalFormatting>
  <conditionalFormatting sqref="D116:D119">
    <cfRule type="containsText" dxfId="408" priority="115" operator="containsText" text="x">
      <formula>NOT(ISERROR(SEARCH("x",D116)))</formula>
    </cfRule>
  </conditionalFormatting>
  <conditionalFormatting sqref="D126:D127 D129:D134">
    <cfRule type="containsText" dxfId="407" priority="114" operator="containsText" text="x">
      <formula>NOT(ISERROR(SEARCH("x",D126)))</formula>
    </cfRule>
  </conditionalFormatting>
  <conditionalFormatting sqref="D144:D150">
    <cfRule type="containsText" dxfId="406" priority="113" operator="containsText" text="x">
      <formula>NOT(ISERROR(SEARCH("x",D144)))</formula>
    </cfRule>
  </conditionalFormatting>
  <conditionalFormatting sqref="D158:D172 D174:D179 D184:D192">
    <cfRule type="containsText" dxfId="405" priority="112" operator="containsText" text="x">
      <formula>NOT(ISERROR(SEARCH("x",D158)))</formula>
    </cfRule>
  </conditionalFormatting>
  <conditionalFormatting sqref="D45">
    <cfRule type="containsText" dxfId="404" priority="111" operator="containsText" text="x">
      <formula>NOT(ISERROR(SEARCH("x",D45)))</formula>
    </cfRule>
  </conditionalFormatting>
  <conditionalFormatting sqref="D102">
    <cfRule type="containsText" dxfId="403" priority="110" operator="containsText" text="x">
      <formula>NOT(ISERROR(SEARCH("x",D102)))</formula>
    </cfRule>
  </conditionalFormatting>
  <conditionalFormatting sqref="D173">
    <cfRule type="containsText" dxfId="402" priority="109" operator="containsText" text="x">
      <formula>NOT(ISERROR(SEARCH("x",D173)))</formula>
    </cfRule>
  </conditionalFormatting>
  <conditionalFormatting sqref="D23">
    <cfRule type="containsText" dxfId="401" priority="107" operator="containsText" text="x">
      <formula>NOT(ISERROR(SEARCH("x",D23)))</formula>
    </cfRule>
  </conditionalFormatting>
  <conditionalFormatting sqref="D37">
    <cfRule type="containsText" dxfId="400" priority="105" operator="containsText" text="x">
      <formula>NOT(ISERROR(SEARCH("x",D37)))</formula>
    </cfRule>
  </conditionalFormatting>
  <conditionalFormatting sqref="D35">
    <cfRule type="containsText" dxfId="399" priority="106" operator="containsText" text="x">
      <formula>NOT(ISERROR(SEARCH("x",D35)))</formula>
    </cfRule>
  </conditionalFormatting>
  <conditionalFormatting sqref="D39">
    <cfRule type="containsText" dxfId="398" priority="104" operator="containsText" text="x">
      <formula>NOT(ISERROR(SEARCH("x",D39)))</formula>
    </cfRule>
  </conditionalFormatting>
  <conditionalFormatting sqref="D41">
    <cfRule type="containsText" dxfId="397" priority="103" operator="containsText" text="x">
      <formula>NOT(ISERROR(SEARCH("x",D41)))</formula>
    </cfRule>
  </conditionalFormatting>
  <conditionalFormatting sqref="D43">
    <cfRule type="containsText" dxfId="396" priority="102" operator="containsText" text="x">
      <formula>NOT(ISERROR(SEARCH("x",D43)))</formula>
    </cfRule>
  </conditionalFormatting>
  <conditionalFormatting sqref="D53">
    <cfRule type="containsText" dxfId="395" priority="101" operator="containsText" text="x">
      <formula>NOT(ISERROR(SEARCH("x",D53)))</formula>
    </cfRule>
  </conditionalFormatting>
  <conditionalFormatting sqref="D54">
    <cfRule type="containsText" dxfId="394" priority="100" operator="containsText" text="x">
      <formula>NOT(ISERROR(SEARCH("x",D54)))</formula>
    </cfRule>
  </conditionalFormatting>
  <conditionalFormatting sqref="D55">
    <cfRule type="containsText" dxfId="393" priority="99" operator="containsText" text="x">
      <formula>NOT(ISERROR(SEARCH("x",D55)))</formula>
    </cfRule>
  </conditionalFormatting>
  <conditionalFormatting sqref="D56">
    <cfRule type="containsText" dxfId="392" priority="98" operator="containsText" text="x">
      <formula>NOT(ISERROR(SEARCH("x",D56)))</formula>
    </cfRule>
  </conditionalFormatting>
  <conditionalFormatting sqref="D57">
    <cfRule type="containsText" dxfId="391" priority="97" operator="containsText" text="x">
      <formula>NOT(ISERROR(SEARCH("x",D57)))</formula>
    </cfRule>
  </conditionalFormatting>
  <conditionalFormatting sqref="D138">
    <cfRule type="containsText" dxfId="390" priority="96" operator="containsText" text="x">
      <formula>NOT(ISERROR(SEARCH("x",D138)))</formula>
    </cfRule>
  </conditionalFormatting>
  <conditionalFormatting sqref="D139">
    <cfRule type="containsText" dxfId="389" priority="95" operator="containsText" text="x">
      <formula>NOT(ISERROR(SEARCH("x",D139)))</formula>
    </cfRule>
  </conditionalFormatting>
  <conditionalFormatting sqref="D140">
    <cfRule type="containsText" dxfId="388" priority="94" operator="containsText" text="x">
      <formula>NOT(ISERROR(SEARCH("x",D140)))</formula>
    </cfRule>
  </conditionalFormatting>
  <conditionalFormatting sqref="D141">
    <cfRule type="containsText" dxfId="387" priority="93" operator="containsText" text="x">
      <formula>NOT(ISERROR(SEARCH("x",D141)))</formula>
    </cfRule>
  </conditionalFormatting>
  <conditionalFormatting sqref="D154">
    <cfRule type="containsText" dxfId="386" priority="92" operator="containsText" text="x">
      <formula>NOT(ISERROR(SEARCH("x",D154)))</formula>
    </cfRule>
  </conditionalFormatting>
  <conditionalFormatting sqref="D221">
    <cfRule type="containsText" dxfId="385" priority="91" operator="containsText" text="x">
      <formula>NOT(ISERROR(SEARCH("x",D221)))</formula>
    </cfRule>
  </conditionalFormatting>
  <conditionalFormatting sqref="D63">
    <cfRule type="containsText" dxfId="384" priority="90" operator="containsText" text="x">
      <formula>NOT(ISERROR(SEARCH("x",D63)))</formula>
    </cfRule>
  </conditionalFormatting>
  <conditionalFormatting sqref="D67">
    <cfRule type="containsText" dxfId="383" priority="89" operator="containsText" text="x">
      <formula>NOT(ISERROR(SEARCH("x",D67)))</formula>
    </cfRule>
  </conditionalFormatting>
  <conditionalFormatting sqref="D76">
    <cfRule type="containsText" dxfId="382" priority="88" operator="containsText" text="x">
      <formula>NOT(ISERROR(SEARCH("x",D76)))</formula>
    </cfRule>
  </conditionalFormatting>
  <conditionalFormatting sqref="D78">
    <cfRule type="containsText" dxfId="381" priority="87" operator="containsText" text="x">
      <formula>NOT(ISERROR(SEARCH("x",D78)))</formula>
    </cfRule>
  </conditionalFormatting>
  <conditionalFormatting sqref="D82">
    <cfRule type="containsText" dxfId="380" priority="86" operator="containsText" text="x">
      <formula>NOT(ISERROR(SEARCH("x",D82)))</formula>
    </cfRule>
  </conditionalFormatting>
  <conditionalFormatting sqref="D86">
    <cfRule type="containsText" dxfId="379" priority="85" operator="containsText" text="x">
      <formula>NOT(ISERROR(SEARCH("x",D86)))</formula>
    </cfRule>
  </conditionalFormatting>
  <conditionalFormatting sqref="D194:D206">
    <cfRule type="containsText" dxfId="378" priority="84" operator="containsText" text="x">
      <formula>NOT(ISERROR(SEARCH("x",D194)))</formula>
    </cfRule>
  </conditionalFormatting>
  <conditionalFormatting sqref="D207">
    <cfRule type="containsText" dxfId="377" priority="83" operator="containsText" text="x">
      <formula>NOT(ISERROR(SEARCH("x",D207)))</formula>
    </cfRule>
  </conditionalFormatting>
  <conditionalFormatting sqref="D219">
    <cfRule type="containsText" dxfId="376" priority="82" operator="containsText" text="x">
      <formula>NOT(ISERROR(SEARCH("x",D219)))</formula>
    </cfRule>
  </conditionalFormatting>
  <conditionalFormatting sqref="D220">
    <cfRule type="containsText" dxfId="375" priority="81" operator="containsText" text="x">
      <formula>NOT(ISERROR(SEARCH("x",D220)))</formula>
    </cfRule>
  </conditionalFormatting>
  <conditionalFormatting sqref="D89">
    <cfRule type="containsText" dxfId="374" priority="80" operator="containsText" text="x">
      <formula>NOT(ISERROR(SEARCH("x",D89)))</formula>
    </cfRule>
  </conditionalFormatting>
  <conditionalFormatting sqref="D64">
    <cfRule type="containsText" dxfId="373" priority="78" operator="containsText" text="x">
      <formula>NOT(ISERROR(SEARCH("x",D64)))</formula>
    </cfRule>
  </conditionalFormatting>
  <conditionalFormatting sqref="D65">
    <cfRule type="containsText" dxfId="372" priority="77" operator="containsText" text="x">
      <formula>NOT(ISERROR(SEARCH("x",D65)))</formula>
    </cfRule>
  </conditionalFormatting>
  <conditionalFormatting sqref="D91">
    <cfRule type="containsText" dxfId="371" priority="76" operator="containsText" text="x">
      <formula>NOT(ISERROR(SEARCH("x",D91)))</formula>
    </cfRule>
  </conditionalFormatting>
  <conditionalFormatting sqref="D92">
    <cfRule type="containsText" dxfId="370" priority="75" operator="containsText" text="x">
      <formula>NOT(ISERROR(SEARCH("x",D92)))</formula>
    </cfRule>
  </conditionalFormatting>
  <conditionalFormatting sqref="D93">
    <cfRule type="containsText" dxfId="369" priority="74" operator="containsText" text="x">
      <formula>NOT(ISERROR(SEARCH("x",D93)))</formula>
    </cfRule>
  </conditionalFormatting>
  <conditionalFormatting sqref="D115">
    <cfRule type="containsText" dxfId="368" priority="73" operator="containsText" text="x">
      <formula>NOT(ISERROR(SEARCH("x",D115)))</formula>
    </cfRule>
  </conditionalFormatting>
  <conditionalFormatting sqref="D125">
    <cfRule type="containsText" dxfId="367" priority="72" operator="containsText" text="x">
      <formula>NOT(ISERROR(SEARCH("x",D125)))</formula>
    </cfRule>
  </conditionalFormatting>
  <conditionalFormatting sqref="D143">
    <cfRule type="containsText" dxfId="366" priority="71" operator="containsText" text="x">
      <formula>NOT(ISERROR(SEARCH("x",D143)))</formula>
    </cfRule>
  </conditionalFormatting>
  <conditionalFormatting sqref="D152">
    <cfRule type="containsText" dxfId="365" priority="70" operator="containsText" text="x">
      <formula>NOT(ISERROR(SEARCH("x",D152)))</formula>
    </cfRule>
  </conditionalFormatting>
  <conditionalFormatting sqref="D153">
    <cfRule type="containsText" dxfId="364" priority="69" operator="containsText" text="x">
      <formula>NOT(ISERROR(SEARCH("x",D153)))</formula>
    </cfRule>
  </conditionalFormatting>
  <conditionalFormatting sqref="D155:D157">
    <cfRule type="containsText" dxfId="363" priority="68" operator="containsText" text="x">
      <formula>NOT(ISERROR(SEARCH("x",D155)))</formula>
    </cfRule>
  </conditionalFormatting>
  <conditionalFormatting sqref="C13:D13">
    <cfRule type="containsText" dxfId="362" priority="36" operator="containsText" text="x">
      <formula>NOT(ISERROR(SEARCH("x",C13)))</formula>
    </cfRule>
  </conditionalFormatting>
  <conditionalFormatting sqref="C13:D13">
    <cfRule type="cellIs" dxfId="361" priority="34" operator="equal">
      <formula>"masquer"</formula>
    </cfRule>
  </conditionalFormatting>
  <conditionalFormatting sqref="C71:D71">
    <cfRule type="containsText" dxfId="360" priority="33" operator="containsText" text="x">
      <formula>NOT(ISERROR(SEARCH("x",C71)))</formula>
    </cfRule>
  </conditionalFormatting>
  <conditionalFormatting sqref="C71:D71">
    <cfRule type="cellIs" dxfId="359" priority="31" operator="equal">
      <formula>"masquer"</formula>
    </cfRule>
  </conditionalFormatting>
  <conditionalFormatting sqref="G6">
    <cfRule type="expression" dxfId="358" priority="25">
      <formula>AND($D6&lt;&gt;"",$G6="")</formula>
    </cfRule>
  </conditionalFormatting>
  <conditionalFormatting sqref="G6">
    <cfRule type="expression" dxfId="357" priority="24">
      <formula>AND($G6&lt;&gt;"",$I6="")</formula>
    </cfRule>
  </conditionalFormatting>
  <conditionalFormatting sqref="I6">
    <cfRule type="expression" dxfId="356" priority="23">
      <formula>AND($D6&lt;&gt;"",$G6="")</formula>
    </cfRule>
  </conditionalFormatting>
  <conditionalFormatting sqref="C6:D7">
    <cfRule type="containsText" dxfId="355" priority="22" operator="containsText" text="x">
      <formula>NOT(ISERROR(SEARCH("x",C6)))</formula>
    </cfRule>
  </conditionalFormatting>
  <conditionalFormatting sqref="C2:D2">
    <cfRule type="cellIs" dxfId="354" priority="16" operator="equal">
      <formula>"x"</formula>
    </cfRule>
    <cfRule type="cellIs" dxfId="353" priority="17" operator="equal">
      <formula>"z"</formula>
    </cfRule>
    <cfRule type="cellIs" dxfId="352" priority="18" operator="equal">
      <formula>"masquer"</formula>
    </cfRule>
  </conditionalFormatting>
  <conditionalFormatting sqref="C180:C183">
    <cfRule type="containsText" dxfId="351" priority="15" operator="containsText" text="x">
      <formula>NOT(ISERROR(SEARCH("x",C180)))</formula>
    </cfRule>
  </conditionalFormatting>
  <conditionalFormatting sqref="D180:D183">
    <cfRule type="containsText" dxfId="350" priority="14" operator="containsText" text="x">
      <formula>NOT(ISERROR(SEARCH("x",D180)))</formula>
    </cfRule>
  </conditionalFormatting>
  <conditionalFormatting sqref="C51">
    <cfRule type="containsText" dxfId="349" priority="13" operator="containsText" text="x">
      <formula>NOT(ISERROR(SEARCH("x",C51)))</formula>
    </cfRule>
  </conditionalFormatting>
  <conditionalFormatting sqref="D51">
    <cfRule type="containsText" dxfId="348" priority="12" operator="containsText" text="x">
      <formula>NOT(ISERROR(SEARCH("x",D51)))</formula>
    </cfRule>
  </conditionalFormatting>
  <conditionalFormatting sqref="D24">
    <cfRule type="containsText" dxfId="347" priority="11" operator="containsText" text="x">
      <formula>NOT(ISERROR(SEARCH("x",D24)))</formula>
    </cfRule>
  </conditionalFormatting>
  <conditionalFormatting sqref="C128">
    <cfRule type="containsText" dxfId="346" priority="8" operator="containsText" text="x">
      <formula>NOT(ISERROR(SEARCH("x",C128)))</formula>
    </cfRule>
  </conditionalFormatting>
  <conditionalFormatting sqref="D128">
    <cfRule type="containsText" dxfId="345" priority="7" operator="containsText" text="x">
      <formula>NOT(ISERROR(SEARCH("x",D128)))</formula>
    </cfRule>
  </conditionalFormatting>
  <conditionalFormatting sqref="C192">
    <cfRule type="containsText" dxfId="344" priority="6" operator="containsText" text="x">
      <formula>NOT(ISERROR(SEARCH("x",C192)))</formula>
    </cfRule>
  </conditionalFormatting>
  <conditionalFormatting sqref="C220">
    <cfRule type="containsText" dxfId="343" priority="5" operator="containsText" text="x">
      <formula>NOT(ISERROR(SEARCH("x",C220)))</formula>
    </cfRule>
  </conditionalFormatting>
  <conditionalFormatting sqref="C209">
    <cfRule type="containsText" dxfId="342" priority="4" operator="containsText" text="x">
      <formula>NOT(ISERROR(SEARCH("x",C209)))</formula>
    </cfRule>
  </conditionalFormatting>
  <conditionalFormatting sqref="C24">
    <cfRule type="containsText" dxfId="341" priority="3" operator="containsText" text="x">
      <formula>NOT(ISERROR(SEARCH("x",C24)))</formula>
    </cfRule>
  </conditionalFormatting>
  <conditionalFormatting sqref="C127">
    <cfRule type="containsText" dxfId="340" priority="2" operator="containsText" text="x">
      <formula>NOT(ISERROR(SEARCH("x",C127)))</formula>
    </cfRule>
  </conditionalFormatting>
  <conditionalFormatting sqref="C17">
    <cfRule type="containsText" dxfId="339" priority="1" operator="containsText" text="x">
      <formula>NOT(ISERROR(SEARCH("x",C17)))</formula>
    </cfRule>
  </conditionalFormatting>
  <printOptions horizontalCentered="1"/>
  <pageMargins left="0" right="0" top="0.19685039370078741" bottom="0.19685039370078741" header="0.11811023622047245" footer="0.11811023622047245"/>
  <pageSetup paperSize="9" orientation="portrait" r:id="rId1"/>
  <headerFooter>
    <oddFooter>&amp;C&amp;"Calibri,Normal"&amp;8&amp;P/&amp;N</oddFooter>
  </headerFooter>
  <extLst>
    <ext xmlns:x14="http://schemas.microsoft.com/office/spreadsheetml/2009/9/main" uri="{78C0D931-6437-407d-A8EE-F0AAD7539E65}">
      <x14:conditionalFormattings>
        <x14:conditionalFormatting xmlns:xm="http://schemas.microsoft.com/office/excel/2006/main">
          <x14:cfRule type="containsText" priority="35" operator="containsText" id="{6757BF68-C22A-4C41-94C4-202849CF7241}">
            <xm:f>NOT(ISERROR(SEARCH("+",C13)))</xm:f>
            <xm:f>"+"</xm:f>
            <x14:dxf>
              <fill>
                <patternFill patternType="lightDown">
                  <fgColor theme="9"/>
                </patternFill>
              </fill>
            </x14:dxf>
          </x14:cfRule>
          <xm:sqref>C13:D13</xm:sqref>
        </x14:conditionalFormatting>
        <x14:conditionalFormatting xmlns:xm="http://schemas.microsoft.com/office/excel/2006/main">
          <x14:cfRule type="containsText" priority="32" operator="containsText" id="{F0D76C15-48A6-4C06-8FC2-533AB06941B8}">
            <xm:f>NOT(ISERROR(SEARCH("+",C71)))</xm:f>
            <xm:f>"+"</xm:f>
            <x14:dxf>
              <fill>
                <patternFill patternType="lightDown">
                  <fgColor theme="9"/>
                </patternFill>
              </fill>
            </x14:dxf>
          </x14:cfRule>
          <xm:sqref>C71:D71</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13</vt:i4>
      </vt:variant>
      <vt:variant>
        <vt:lpstr>Plages nommées</vt:lpstr>
      </vt:variant>
      <vt:variant>
        <vt:i4>12</vt:i4>
      </vt:variant>
    </vt:vector>
  </HeadingPairs>
  <TitlesOfParts>
    <vt:vector size="25" baseType="lpstr">
      <vt:lpstr>TABLES</vt:lpstr>
      <vt:lpstr>Thématiques des onglets</vt:lpstr>
      <vt:lpstr>Tabs themes</vt:lpstr>
      <vt:lpstr>_1_</vt:lpstr>
      <vt:lpstr>_2_</vt:lpstr>
      <vt:lpstr>_3_</vt:lpstr>
      <vt:lpstr>_4_</vt:lpstr>
      <vt:lpstr>_5_</vt:lpstr>
      <vt:lpstr>_6_</vt:lpstr>
      <vt:lpstr>_7_</vt:lpstr>
      <vt:lpstr>VERSION</vt:lpstr>
      <vt:lpstr>SNIIRAM-Données Brutes</vt:lpstr>
      <vt:lpstr>SNIIRAM-Variables calculées</vt:lpstr>
      <vt:lpstr>_6_!ABREVIATION</vt:lpstr>
      <vt:lpstr>ABREVIATION</vt:lpstr>
      <vt:lpstr>bof</vt:lpstr>
      <vt:lpstr>_1_!Impression_des_titres</vt:lpstr>
      <vt:lpstr>_3_!Impression_des_titres</vt:lpstr>
      <vt:lpstr>_6_!SIGNE</vt:lpstr>
      <vt:lpstr>SIGNE</vt:lpstr>
      <vt:lpstr>TABLE</vt:lpstr>
      <vt:lpstr>TYPE</vt:lpstr>
      <vt:lpstr>_7_!Zone_d_impression</vt:lpstr>
      <vt:lpstr>'SNIIRAM-Données Brutes'!Zone_d_impression</vt:lpstr>
      <vt:lpstr>'SNIIRAM-Variables calculées'!Zone_d_impression</vt:lpstr>
    </vt:vector>
  </TitlesOfParts>
  <Company>CETAF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Données 2009 Constances</dc:title>
  <dc:subject>Catalogue des données des questionnaires Constances</dc:subject>
  <dc:creator>Sophie Launay</dc:creator>
  <dc:description>2009 = année du pilote</dc:description>
  <cp:lastModifiedBy>Sophie Launay</cp:lastModifiedBy>
  <cp:lastPrinted>2016-10-13T10:42:21Z</cp:lastPrinted>
  <dcterms:created xsi:type="dcterms:W3CDTF">2009-02-11T14:38:03Z</dcterms:created>
  <dcterms:modified xsi:type="dcterms:W3CDTF">2025-11-26T14:43:59Z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3e6f3c7e-e858-467d-8940-02536510fcd8</vt:lpwstr>
  </property>
</Properties>
</file>